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 tabRatio="862" activeTab="16"/>
  </bookViews>
  <sheets>
    <sheet name="表1" sheetId="17" r:id="rId1"/>
    <sheet name="表2" sheetId="14" r:id="rId2"/>
    <sheet name="表2-1" sheetId="15" r:id="rId3"/>
    <sheet name="表2-2" sheetId="16" r:id="rId4"/>
    <sheet name="表3" sheetId="11" r:id="rId5"/>
    <sheet name="表3-1" sheetId="12" r:id="rId6"/>
    <sheet name="表3-2" sheetId="13" r:id="rId7"/>
    <sheet name="表4" sheetId="8" r:id="rId8"/>
    <sheet name="表4-1" sheetId="9" r:id="rId9"/>
    <sheet name="表4-2" sheetId="10" r:id="rId10"/>
    <sheet name="表5" sheetId="6" r:id="rId11"/>
    <sheet name="表5-1" sheetId="7" r:id="rId12"/>
    <sheet name="表6" sheetId="4" r:id="rId13"/>
    <sheet name="表6-1" sheetId="5" r:id="rId14"/>
    <sheet name="表7" sheetId="3" r:id="rId15"/>
    <sheet name="附件1" sheetId="2" r:id="rId16"/>
    <sheet name="附件2" sheetId="1" r:id="rId17"/>
  </sheets>
  <definedNames>
    <definedName name="_xlnm.Print_Area" localSheetId="0">表1!$A$1:$F$14</definedName>
    <definedName name="_xlnm.Print_Area" localSheetId="1">表2!$A$1:$H$10</definedName>
    <definedName name="_xlnm.Print_Area" localSheetId="2">'表2-1'!$A$1:$M$19</definedName>
    <definedName name="_xlnm.Print_Area" localSheetId="3">'表2-2'!$A$1:$M$20</definedName>
    <definedName name="_xlnm.Print_Area" localSheetId="5">'表3-1'!$A$1:$M$19</definedName>
    <definedName name="_xlnm.Print_Area" localSheetId="6">'表3-2'!$A$1:$M$19</definedName>
    <definedName name="_xlnm.Print_Area" localSheetId="8">'表4-1'!$A$1:$M$20</definedName>
    <definedName name="_xlnm.Print_Area" localSheetId="9">'表4-2'!$A$1:$M$20</definedName>
    <definedName name="_xlnm.Print_Area" localSheetId="11">'表5-1'!$A$1:$M$20</definedName>
    <definedName name="_xlnm.Print_Titles" localSheetId="4">表3!$1:$4</definedName>
    <definedName name="_xlnm.Print_Titles" localSheetId="10">表5!$1:$4</definedName>
    <definedName name="_xlnm.Print_Titles" localSheetId="12">表6!$1:$4</definedName>
    <definedName name="_xlnm.Print_Titles" localSheetId="15">附件1!$1:$4</definedName>
    <definedName name="_xlnm.Print_Area" localSheetId="13">'表6-1'!$A$1:$M$20</definedName>
    <definedName name="_xlnm.Print_Area" localSheetId="12">表6!$A$1:$M$15</definedName>
  </definedNames>
  <calcPr calcId="144525"/>
</workbook>
</file>

<file path=xl/sharedStrings.xml><?xml version="1.0" encoding="utf-8"?>
<sst xmlns="http://schemas.openxmlformats.org/spreadsheetml/2006/main" count="269" uniqueCount="157">
  <si>
    <t>表1  监理服务费用报价汇总表</t>
  </si>
  <si>
    <t>标段名称：郑东新区明理路与连霍高速公路立交工程施工监理                                       单位：人民币元</t>
  </si>
  <si>
    <t>编号</t>
  </si>
  <si>
    <t>项目</t>
  </si>
  <si>
    <t>施工期</t>
  </si>
  <si>
    <t>缺陷责任期</t>
  </si>
  <si>
    <t>小计金额</t>
  </si>
  <si>
    <t>监理人员服务费</t>
  </si>
  <si>
    <t>监理办公设施费</t>
  </si>
  <si>
    <t>监理交通设施费（含燃料消耗等费用）</t>
  </si>
  <si>
    <t>监理试验设施费</t>
  </si>
  <si>
    <t>监理生活设施费</t>
  </si>
  <si>
    <t xml:space="preserve">                   各项费用合计（6=1+2+3+4+5）</t>
  </si>
  <si>
    <t xml:space="preserve"> 利润（按6的百分比报价）</t>
  </si>
  <si>
    <t>%</t>
  </si>
  <si>
    <t>其他（奖励基金）8=（6+7）*</t>
  </si>
  <si>
    <t>暂列金额9=（6+7）*</t>
  </si>
  <si>
    <t>投标报价总计（10=6+7+8+9）</t>
  </si>
  <si>
    <t>注：本套表格中所有浅绿色单元格为可填写单元格，除表1中利润单元格和表7填写数字时保留一位小数外，其余所有表格填写数字保留整数。</t>
  </si>
  <si>
    <t>表2  监理人员服务费报价表</t>
  </si>
  <si>
    <t>标段名称：郑东新区明理路与连霍高速公路立交工程施工监理</t>
  </si>
  <si>
    <t>序号</t>
  </si>
  <si>
    <t>人员</t>
  </si>
  <si>
    <t>数量(人•月）</t>
  </si>
  <si>
    <t>单价            [元/(人•月)]</t>
  </si>
  <si>
    <t>金额  （元）</t>
  </si>
  <si>
    <t>总监</t>
  </si>
  <si>
    <t>部门主任</t>
  </si>
  <si>
    <t>项目工程师</t>
  </si>
  <si>
    <t>项目工程师助理</t>
  </si>
  <si>
    <t>辅助人员</t>
  </si>
  <si>
    <t>合计  (元）</t>
  </si>
  <si>
    <t xml:space="preserve">    </t>
  </si>
  <si>
    <t>表2-1  监理人员服务费报价计算说明</t>
  </si>
  <si>
    <t>单价及金额等以“元”为单位，单价、金额及数量等均不保留小数位数，格式自拟。</t>
  </si>
  <si>
    <t>表2-2   监理人员服务费报价单价分析表</t>
  </si>
  <si>
    <t>表3  监理工程师办公设施费报价表</t>
  </si>
  <si>
    <t>名称                    及型号</t>
  </si>
  <si>
    <t>数量</t>
  </si>
  <si>
    <t>购置合价（元）</t>
  </si>
  <si>
    <t>折旧费      （元）</t>
  </si>
  <si>
    <t>使用费      （元）</t>
  </si>
  <si>
    <t>小计                       折旧及使用费（元）</t>
  </si>
  <si>
    <t>办公桌椅</t>
  </si>
  <si>
    <t>会议桌椅（供50人使用）</t>
  </si>
  <si>
    <t>计算机（CPU双核）</t>
  </si>
  <si>
    <t>打印机</t>
  </si>
  <si>
    <t>复印机</t>
  </si>
  <si>
    <t>扫描仪</t>
  </si>
  <si>
    <t>照相机（1200万像素以上）</t>
  </si>
  <si>
    <t>摄像机</t>
  </si>
  <si>
    <t>办公软件</t>
  </si>
  <si>
    <t>电视机</t>
  </si>
  <si>
    <t>档案柜</t>
  </si>
  <si>
    <t>沙发</t>
  </si>
  <si>
    <t>茶几</t>
  </si>
  <si>
    <t>其他（项）</t>
  </si>
  <si>
    <t>办公用房（m2）</t>
  </si>
  <si>
    <t>合    计（元）</t>
  </si>
  <si>
    <t>合   计（元）</t>
  </si>
  <si>
    <t>表3-1  监理工程师办公设施费报价计算说明</t>
  </si>
  <si>
    <t>表3-2   监理工程师办公设施费报价单价分析表</t>
  </si>
  <si>
    <t>表4  监理工程师交通设施费报价表</t>
  </si>
  <si>
    <t>名称及型号</t>
  </si>
  <si>
    <t>数量  （辆）</t>
  </si>
  <si>
    <t>车辆购置  单价  （元）</t>
  </si>
  <si>
    <t>车辆购置 合价      （元）</t>
  </si>
  <si>
    <t>折旧费（元）</t>
  </si>
  <si>
    <t>使用费（元）</t>
  </si>
  <si>
    <t>小计折旧及使用费（元）</t>
  </si>
  <si>
    <t>数量   （辆）</t>
  </si>
  <si>
    <t>办公小轿车</t>
  </si>
  <si>
    <t>合      计（元）</t>
  </si>
  <si>
    <t>表4-1  监理工程师交通设施费报价计算说明</t>
  </si>
  <si>
    <t>表4-2  监理工程师交通设施费报价单价分析表</t>
  </si>
  <si>
    <t>表5  监理试验设施费报价表</t>
  </si>
  <si>
    <t>设备名称</t>
  </si>
  <si>
    <t>型号</t>
  </si>
  <si>
    <t>购置合价
(元)</t>
  </si>
  <si>
    <t>折旧费
（元）</t>
  </si>
  <si>
    <t>使用费
（元）</t>
  </si>
  <si>
    <t>土工实验设备</t>
  </si>
  <si>
    <t>集料试验设备</t>
  </si>
  <si>
    <t>水泥试验设备</t>
  </si>
  <si>
    <t>水泥混凝土、砂浆强度试验、砂浆配合比设计试验设备</t>
  </si>
  <si>
    <t>无机结合料稳定材料检测试验设备</t>
  </si>
  <si>
    <t>沥青指标试验</t>
  </si>
  <si>
    <t>沥青混合料试验</t>
  </si>
  <si>
    <t>钢筋检测试验设备</t>
  </si>
  <si>
    <t>道路工程检测试验设备</t>
  </si>
  <si>
    <t>地基基础检测试验设备</t>
  </si>
  <si>
    <t>桥梁工程检测试验设备</t>
  </si>
  <si>
    <r>
      <rPr>
        <sz val="10"/>
        <rFont val="宋体"/>
        <charset val="134"/>
      </rPr>
      <t>工地试验室用房（m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）</t>
    </r>
  </si>
  <si>
    <t>试验设施租用费（项）</t>
  </si>
  <si>
    <t>备注：设备规格型号详见招标文件“附件4 主要试验设备最低要求”。</t>
  </si>
  <si>
    <t>表5-1  监理试验设施费报价计算说明</t>
  </si>
  <si>
    <t>表6  监理工程师生活设施费报价表</t>
  </si>
  <si>
    <t>使用费                （元）</t>
  </si>
  <si>
    <t>小计              折旧及使用费                （元）</t>
  </si>
  <si>
    <t>炊具</t>
  </si>
  <si>
    <t>冰箱</t>
  </si>
  <si>
    <t>消毒柜</t>
  </si>
  <si>
    <t>电热水器</t>
  </si>
  <si>
    <t>卧具</t>
  </si>
  <si>
    <t>柜机空调</t>
  </si>
  <si>
    <t>壁挂空调</t>
  </si>
  <si>
    <t>洗衣机</t>
  </si>
  <si>
    <t>其他设施（项）</t>
  </si>
  <si>
    <t>生活用房（m2）</t>
  </si>
  <si>
    <t>表6-1  监理工程师生活设施费报价计算说明</t>
  </si>
  <si>
    <t>表7   监理服务费用支付估算表</t>
  </si>
  <si>
    <t>项目          时间</t>
  </si>
  <si>
    <t>2019年</t>
  </si>
  <si>
    <t>2020年</t>
  </si>
  <si>
    <t>合计</t>
  </si>
  <si>
    <t>2季度</t>
  </si>
  <si>
    <t>3季度</t>
  </si>
  <si>
    <t>4季度</t>
  </si>
  <si>
    <t>1季度</t>
  </si>
  <si>
    <t>监理人员服务费（万元）</t>
  </si>
  <si>
    <t>监理办公设施费（万元）</t>
  </si>
  <si>
    <t>监理交通设施费（万元）</t>
  </si>
  <si>
    <t>监理试验设施费（万元）</t>
  </si>
  <si>
    <t>监理生活设施费（万元）</t>
  </si>
  <si>
    <t>注：1.本表按照附件1和附件2监理人员和监理设施进出场时间及数量安排计算相应的费用。
    2.本表各项合计费用应与监理服务费用报价汇总表相一致。
    3.本表将作为监理合同履行过程中委托人支付监理服务费用参考依据。</t>
  </si>
  <si>
    <t>附件1  监理人员工作计划安排表</t>
  </si>
  <si>
    <t>驻场     时间（月）</t>
  </si>
  <si>
    <r>
      <rPr>
        <sz val="10"/>
        <rFont val="宋体"/>
        <charset val="134"/>
      </rPr>
      <t>施工期监理人员投入安排（共</t>
    </r>
    <r>
      <rPr>
        <u/>
        <sz val="10"/>
        <rFont val="宋体"/>
        <charset val="134"/>
      </rPr>
      <t xml:space="preserve"> 16 </t>
    </r>
    <r>
      <rPr>
        <sz val="10"/>
        <rFont val="宋体"/>
        <charset val="134"/>
      </rPr>
      <t>个月）</t>
    </r>
  </si>
  <si>
    <t>备注</t>
  </si>
  <si>
    <t>总监理工程师</t>
  </si>
  <si>
    <t>合同部主任</t>
  </si>
  <si>
    <t>试验室主任</t>
  </si>
  <si>
    <t>安全环保监理工程师</t>
  </si>
  <si>
    <t>结构监理工程师</t>
  </si>
  <si>
    <t>路基路面监理工程师</t>
  </si>
  <si>
    <t>给排水监理工程师</t>
  </si>
  <si>
    <t>机电监理工程师</t>
  </si>
  <si>
    <t>绿化监理工程师</t>
  </si>
  <si>
    <t>交通安全设施监理工程师</t>
  </si>
  <si>
    <t>监理员</t>
  </si>
  <si>
    <t>每月应在工地的监理人员
合计 （人数）</t>
  </si>
  <si>
    <t>其中</t>
  </si>
  <si>
    <t>总监（人•月）</t>
  </si>
  <si>
    <t>部门主任（人•月）</t>
  </si>
  <si>
    <t>项目工程师（人•月）</t>
  </si>
  <si>
    <t>项目工程师助理（人•月）</t>
  </si>
  <si>
    <t>其他辅助人员（人•月）</t>
  </si>
  <si>
    <t>注：按照拟投入本工程现场监理人员的计划在岗安排据实填报。在岗时间为：进场时间为当月第一日；在岗表示为“-”；如果投标人申报投标人员数大于表中所列人员数量，可在备注中说明，并将增加的人•月数在“驻场时间（月）”列和“合计”列中显示。</t>
  </si>
  <si>
    <t>附件2   监理设施进出场时间表</t>
  </si>
  <si>
    <t>时段</t>
  </si>
  <si>
    <t>监理设施</t>
  </si>
  <si>
    <t>交通设施</t>
  </si>
  <si>
    <t>办公设施</t>
  </si>
  <si>
    <t>生活设施</t>
  </si>
  <si>
    <t>试验、检测仪器</t>
  </si>
  <si>
    <t>其他</t>
  </si>
  <si>
    <t>备注：每类设施进场即在对应位置打“√”，不进场或退场不填写。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</si>
</sst>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.0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8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color indexed="8"/>
      <name val="仿宋_GB2312"/>
      <charset val="134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0"/>
      <name val="宋体"/>
      <charset val="134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17" borderId="10" applyNumberFormat="0" applyAlignment="0" applyProtection="0">
      <alignment vertical="center"/>
    </xf>
    <xf numFmtId="0" fontId="22" fillId="17" borderId="9" applyNumberFormat="0" applyAlignment="0" applyProtection="0">
      <alignment vertical="center"/>
    </xf>
    <xf numFmtId="0" fontId="32" fillId="35" borderId="15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177" fontId="1" fillId="0" borderId="0" xfId="0" applyNumberFormat="1" applyFont="1" applyFill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57" fontId="5" fillId="0" borderId="1" xfId="0" applyNumberFormat="1" applyFont="1" applyFill="1" applyBorder="1" applyAlignment="1" applyProtection="1">
      <alignment horizontal="center" vertical="center" shrinkToFit="1"/>
    </xf>
    <xf numFmtId="177" fontId="2" fillId="2" borderId="1" xfId="0" applyNumberFormat="1" applyFont="1" applyFill="1" applyBorder="1" applyAlignment="1" applyProtection="1">
      <alignment horizontal="center" vertical="center"/>
      <protection locked="0"/>
    </xf>
    <xf numFmtId="177" fontId="2" fillId="2" borderId="1" xfId="0" applyNumberFormat="1" applyFont="1" applyFill="1" applyBorder="1" applyAlignment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 shrinkToFit="1"/>
    </xf>
    <xf numFmtId="177" fontId="1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left" vertical="center" shrinkToFit="1"/>
    </xf>
    <xf numFmtId="177" fontId="5" fillId="0" borderId="0" xfId="0" applyNumberFormat="1" applyFont="1" applyFill="1" applyBorder="1" applyAlignment="1" applyProtection="1">
      <alignment vertical="center"/>
    </xf>
    <xf numFmtId="177" fontId="5" fillId="0" borderId="0" xfId="0" applyNumberFormat="1" applyFont="1" applyFill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left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2" borderId="1" xfId="0" applyNumberFormat="1" applyFont="1" applyFill="1" applyBorder="1" applyAlignment="1" applyProtection="1">
      <alignment horizont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 wrapText="1" shrinkToFit="1"/>
    </xf>
    <xf numFmtId="177" fontId="5" fillId="3" borderId="1" xfId="0" applyNumberFormat="1" applyFont="1" applyFill="1" applyBorder="1" applyAlignment="1" applyProtection="1">
      <alignment horizontal="center" vertical="center" shrinkToFit="1"/>
    </xf>
    <xf numFmtId="177" fontId="5" fillId="3" borderId="1" xfId="0" applyNumberFormat="1" applyFont="1" applyFill="1" applyBorder="1" applyAlignment="1" applyProtection="1">
      <alignment horizontal="center" vertical="center" wrapText="1" shrinkToFit="1"/>
    </xf>
    <xf numFmtId="177" fontId="8" fillId="0" borderId="2" xfId="0" applyNumberFormat="1" applyFont="1" applyFill="1" applyBorder="1" applyAlignment="1" applyProtection="1">
      <alignment horizontal="center" vertical="center" wrapText="1" shrinkToFit="1"/>
    </xf>
    <xf numFmtId="177" fontId="8" fillId="0" borderId="3" xfId="0" applyNumberFormat="1" applyFont="1" applyFill="1" applyBorder="1" applyAlignment="1" applyProtection="1">
      <alignment horizontal="center" vertical="center" wrapText="1" shrinkToFit="1"/>
    </xf>
    <xf numFmtId="177" fontId="8" fillId="0" borderId="4" xfId="0" applyNumberFormat="1" applyFont="1" applyFill="1" applyBorder="1" applyAlignment="1" applyProtection="1">
      <alignment horizontal="center" vertical="center" wrapText="1" shrinkToFit="1"/>
    </xf>
    <xf numFmtId="177" fontId="8" fillId="2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0" xfId="0" applyNumberFormat="1" applyFont="1" applyFill="1" applyAlignment="1" applyProtection="1">
      <alignment horizontal="left" vertical="center" wrapText="1" shrinkToFit="1"/>
    </xf>
    <xf numFmtId="177" fontId="5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horizontal="center"/>
    </xf>
    <xf numFmtId="177" fontId="7" fillId="3" borderId="1" xfId="0" applyNumberFormat="1" applyFont="1" applyFill="1" applyBorder="1" applyAlignment="1" applyProtection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8" fillId="0" borderId="1" xfId="0" applyNumberFormat="1" applyFont="1" applyFill="1" applyBorder="1" applyAlignment="1" applyProtection="1">
      <alignment horizontal="center" vertical="center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vertical="center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vertical="center"/>
      <protection locked="0"/>
    </xf>
    <xf numFmtId="178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/>
    </xf>
    <xf numFmtId="176" fontId="5" fillId="0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 applyProtection="1">
      <alignment vertical="center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/>
    </xf>
    <xf numFmtId="177" fontId="10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Alignment="1" applyProtection="1">
      <alignment horizontal="left" vertical="center"/>
    </xf>
    <xf numFmtId="177" fontId="5" fillId="0" borderId="0" xfId="0" applyNumberFormat="1" applyFont="1" applyFill="1" applyAlignment="1" applyProtection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left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2" xfId="0" applyNumberFormat="1" applyFont="1" applyFill="1" applyBorder="1" applyAlignment="1" applyProtection="1">
      <alignment horizontal="center" vertical="center"/>
    </xf>
    <xf numFmtId="177" fontId="5" fillId="0" borderId="3" xfId="0" applyNumberFormat="1" applyFont="1" applyFill="1" applyBorder="1" applyAlignment="1" applyProtection="1">
      <alignment horizontal="center" vertical="center"/>
    </xf>
    <xf numFmtId="177" fontId="5" fillId="0" borderId="4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left" vertical="center"/>
    </xf>
    <xf numFmtId="177" fontId="0" fillId="0" borderId="0" xfId="0" applyNumberFormat="1" applyProtection="1">
      <alignment vertical="center"/>
    </xf>
    <xf numFmtId="177" fontId="5" fillId="0" borderId="1" xfId="0" applyNumberFormat="1" applyFont="1" applyFill="1" applyBorder="1" applyAlignment="1" applyProtection="1">
      <alignment horizontal="left" vertical="center"/>
    </xf>
    <xf numFmtId="177" fontId="5" fillId="0" borderId="1" xfId="0" applyNumberFormat="1" applyFont="1" applyFill="1" applyBorder="1" applyAlignment="1" applyProtection="1">
      <alignment vertical="center"/>
    </xf>
    <xf numFmtId="177" fontId="13" fillId="0" borderId="1" xfId="0" applyNumberFormat="1" applyFont="1" applyFill="1" applyBorder="1" applyAlignment="1" applyProtection="1">
      <alignment horizontal="left" vertical="center" wrapText="1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1" fillId="0" borderId="0" xfId="0" applyNumberFormat="1" applyFont="1" applyFill="1" applyAlignment="1" applyProtection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 wrapText="1"/>
    </xf>
    <xf numFmtId="177" fontId="1" fillId="0" borderId="0" xfId="0" applyNumberFormat="1" applyFont="1" applyFill="1" applyAlignment="1" applyProtection="1">
      <alignment horizontal="center" vertical="center" wrapText="1"/>
    </xf>
    <xf numFmtId="177" fontId="6" fillId="0" borderId="0" xfId="0" applyNumberFormat="1" applyFont="1" applyFill="1" applyBorder="1" applyAlignment="1" applyProtection="1">
      <alignment horizontal="center" vertical="center" wrapText="1"/>
    </xf>
    <xf numFmtId="177" fontId="5" fillId="0" borderId="0" xfId="0" applyNumberFormat="1" applyFont="1" applyFill="1" applyAlignment="1" applyProtection="1">
      <alignment horizontal="left" vertical="center" wrapText="1"/>
    </xf>
    <xf numFmtId="177" fontId="5" fillId="0" borderId="0" xfId="0" applyNumberFormat="1" applyFont="1" applyFill="1" applyAlignment="1" applyProtection="1">
      <alignment horizontal="center" vertical="center" wrapText="1"/>
    </xf>
    <xf numFmtId="177" fontId="12" fillId="0" borderId="2" xfId="0" applyNumberFormat="1" applyFont="1" applyFill="1" applyBorder="1" applyAlignment="1" applyProtection="1">
      <alignment horizontal="center" vertical="center" wrapText="1"/>
    </xf>
    <xf numFmtId="177" fontId="12" fillId="0" borderId="3" xfId="0" applyNumberFormat="1" applyFont="1" applyFill="1" applyBorder="1" applyAlignment="1" applyProtection="1">
      <alignment horizontal="center" vertical="center" wrapText="1"/>
    </xf>
    <xf numFmtId="177" fontId="12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10" fontId="1" fillId="0" borderId="0" xfId="11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10" fontId="1" fillId="0" borderId="0" xfId="11" applyNumberFormat="1" applyFont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178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5" fillId="0" borderId="4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showZeros="0" view="pageBreakPreview" zoomScaleNormal="100" zoomScaleSheetLayoutView="100" workbookViewId="0">
      <selection activeCell="C10" sqref="C10"/>
    </sheetView>
  </sheetViews>
  <sheetFormatPr defaultColWidth="9" defaultRowHeight="15.6"/>
  <cols>
    <col min="1" max="1" width="11.3796296296296" style="98" customWidth="1"/>
    <col min="2" max="2" width="35.3796296296296" style="98" customWidth="1"/>
    <col min="3" max="3" width="7.87962962962963" style="98" customWidth="1"/>
    <col min="4" max="4" width="8.25" style="98" customWidth="1"/>
    <col min="5" max="5" width="19.1296296296296" style="98" customWidth="1"/>
    <col min="6" max="6" width="23.6296296296296" style="98" customWidth="1"/>
    <col min="7" max="7" width="14.3333333333333" style="98"/>
    <col min="8" max="8" width="12.6296296296296" style="98"/>
    <col min="9" max="9" width="9.44444444444444" style="98"/>
    <col min="10" max="16384" width="9" style="98"/>
  </cols>
  <sheetData>
    <row r="1" ht="30" customHeight="1" spans="1:6">
      <c r="A1" s="99" t="s">
        <v>0</v>
      </c>
      <c r="B1" s="100"/>
      <c r="C1" s="100"/>
      <c r="D1" s="100"/>
      <c r="E1" s="100"/>
      <c r="F1" s="100"/>
    </row>
    <row r="2" ht="21" customHeight="1" spans="1:6">
      <c r="A2" s="101" t="s">
        <v>1</v>
      </c>
      <c r="B2" s="101"/>
      <c r="C2" s="101"/>
      <c r="D2" s="101"/>
      <c r="E2" s="101"/>
      <c r="F2" s="101"/>
    </row>
    <row r="3" ht="30.95" customHeight="1" spans="1:6">
      <c r="A3" s="102" t="s">
        <v>2</v>
      </c>
      <c r="B3" s="102" t="s">
        <v>3</v>
      </c>
      <c r="C3" s="103" t="s">
        <v>4</v>
      </c>
      <c r="D3" s="104"/>
      <c r="E3" s="102" t="s">
        <v>5</v>
      </c>
      <c r="F3" s="102" t="s">
        <v>6</v>
      </c>
    </row>
    <row r="4" ht="32.1" customHeight="1" spans="1:9">
      <c r="A4" s="102">
        <v>1</v>
      </c>
      <c r="B4" s="105" t="s">
        <v>7</v>
      </c>
      <c r="C4" s="103">
        <f>表2!E10</f>
        <v>0</v>
      </c>
      <c r="D4" s="104"/>
      <c r="E4" s="102">
        <f>表2!H10</f>
        <v>0</v>
      </c>
      <c r="F4" s="102">
        <f>ROUND(E4+C4,0)</f>
        <v>0</v>
      </c>
      <c r="G4" s="106"/>
      <c r="I4" s="106"/>
    </row>
    <row r="5" ht="32.1" customHeight="1" spans="1:9">
      <c r="A5" s="102">
        <v>2</v>
      </c>
      <c r="B5" s="105" t="s">
        <v>8</v>
      </c>
      <c r="C5" s="103">
        <f>表3!G20</f>
        <v>0</v>
      </c>
      <c r="D5" s="104"/>
      <c r="E5" s="102">
        <f>表3!M20</f>
        <v>0</v>
      </c>
      <c r="F5" s="102">
        <f>ROUND(E5+C5,0)</f>
        <v>0</v>
      </c>
      <c r="G5" s="106"/>
      <c r="I5" s="106"/>
    </row>
    <row r="6" ht="32.1" customHeight="1" spans="1:9">
      <c r="A6" s="102">
        <v>3</v>
      </c>
      <c r="B6" s="105" t="s">
        <v>9</v>
      </c>
      <c r="C6" s="103">
        <f>表4!H6</f>
        <v>0</v>
      </c>
      <c r="D6" s="104"/>
      <c r="E6" s="102">
        <f>表4!O6</f>
        <v>0</v>
      </c>
      <c r="F6" s="107">
        <f>ROUND(E6+C6,0)</f>
        <v>0</v>
      </c>
      <c r="G6" s="106"/>
      <c r="I6" s="106"/>
    </row>
    <row r="7" ht="32.1" customHeight="1" spans="1:9">
      <c r="A7" s="102">
        <v>4</v>
      </c>
      <c r="B7" s="105" t="s">
        <v>10</v>
      </c>
      <c r="C7" s="103">
        <f>表5!H18</f>
        <v>0</v>
      </c>
      <c r="D7" s="104"/>
      <c r="E7" s="102">
        <f>表5!O18</f>
        <v>0</v>
      </c>
      <c r="F7" s="102">
        <f>ROUND(E7+C7,0)</f>
        <v>0</v>
      </c>
      <c r="G7" s="106"/>
      <c r="I7" s="106"/>
    </row>
    <row r="8" ht="32.1" customHeight="1" spans="1:9">
      <c r="A8" s="102">
        <v>5</v>
      </c>
      <c r="B8" s="105" t="s">
        <v>11</v>
      </c>
      <c r="C8" s="103">
        <f>表6!G15</f>
        <v>0</v>
      </c>
      <c r="D8" s="104"/>
      <c r="E8" s="102">
        <f>表6!M15</f>
        <v>0</v>
      </c>
      <c r="F8" s="102">
        <f>ROUND(E8+C8,0)</f>
        <v>0</v>
      </c>
      <c r="G8" s="106"/>
      <c r="I8" s="106"/>
    </row>
    <row r="9" ht="32.1" customHeight="1" spans="1:7">
      <c r="A9" s="102">
        <v>6</v>
      </c>
      <c r="B9" s="108" t="s">
        <v>12</v>
      </c>
      <c r="C9" s="109"/>
      <c r="D9" s="109"/>
      <c r="E9" s="110"/>
      <c r="F9" s="21">
        <f>SUM(F4:F8)</f>
        <v>0</v>
      </c>
      <c r="G9" s="111"/>
    </row>
    <row r="10" ht="32.1" customHeight="1" spans="1:6">
      <c r="A10" s="102">
        <v>7</v>
      </c>
      <c r="B10" s="112" t="s">
        <v>13</v>
      </c>
      <c r="C10" s="113"/>
      <c r="D10" s="114" t="s">
        <v>14</v>
      </c>
      <c r="E10" s="115"/>
      <c r="F10" s="21">
        <f>ROUND(F9*ROUND(C10/100,3),0)</f>
        <v>0</v>
      </c>
    </row>
    <row r="11" ht="32.1" customHeight="1" spans="1:6">
      <c r="A11" s="102">
        <v>8</v>
      </c>
      <c r="B11" s="112" t="s">
        <v>15</v>
      </c>
      <c r="C11" s="116">
        <v>4</v>
      </c>
      <c r="D11" s="114" t="s">
        <v>14</v>
      </c>
      <c r="E11" s="115"/>
      <c r="F11" s="21">
        <f>ROUND((F10+F9)*C11/100,0)</f>
        <v>0</v>
      </c>
    </row>
    <row r="12" ht="32.1" customHeight="1" spans="1:6">
      <c r="A12" s="102">
        <v>9</v>
      </c>
      <c r="B12" s="112" t="s">
        <v>16</v>
      </c>
      <c r="C12" s="116">
        <v>3</v>
      </c>
      <c r="D12" s="114" t="s">
        <v>14</v>
      </c>
      <c r="E12" s="115"/>
      <c r="F12" s="21">
        <f>ROUND(SUM((F9+F10)*C12/100),0)</f>
        <v>0</v>
      </c>
    </row>
    <row r="13" ht="32.1" customHeight="1" spans="1:8">
      <c r="A13" s="102">
        <v>10</v>
      </c>
      <c r="B13" s="103" t="s">
        <v>17</v>
      </c>
      <c r="C13" s="116"/>
      <c r="D13" s="116"/>
      <c r="E13" s="104"/>
      <c r="F13" s="21">
        <f>ROUND(F9+F10+F12+F11,0)</f>
        <v>0</v>
      </c>
      <c r="H13" s="117"/>
    </row>
    <row r="14" ht="32.1" customHeight="1" spans="1:6">
      <c r="A14" s="57" t="s">
        <v>18</v>
      </c>
      <c r="B14" s="57"/>
      <c r="C14" s="57"/>
      <c r="D14" s="57"/>
      <c r="E14" s="57"/>
      <c r="F14" s="57"/>
    </row>
    <row r="16" spans="2:5">
      <c r="B16" s="57"/>
      <c r="C16" s="57"/>
      <c r="D16" s="57"/>
      <c r="E16" s="57"/>
    </row>
  </sheetData>
  <sheetProtection password="C6EF" sheet="1" objects="1"/>
  <mergeCells count="12">
    <mergeCell ref="A1:F1"/>
    <mergeCell ref="A2:F2"/>
    <mergeCell ref="C3:D3"/>
    <mergeCell ref="C4:D4"/>
    <mergeCell ref="C5:D5"/>
    <mergeCell ref="C6:D6"/>
    <mergeCell ref="C7:D7"/>
    <mergeCell ref="C8:D8"/>
    <mergeCell ref="B9:E9"/>
    <mergeCell ref="B13:E13"/>
    <mergeCell ref="A14:F14"/>
    <mergeCell ref="B16:E16"/>
  </mergeCells>
  <printOptions horizontalCentered="1"/>
  <pageMargins left="0.235416666666667" right="0.275" top="1" bottom="1" header="0.511805555555556" footer="0.511805555555556"/>
  <pageSetup paperSize="9" orientation="landscape"/>
  <headerFooter/>
  <rowBreaks count="1" manualBreakCount="1">
    <brk id="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A4" sqref="A4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ht="30.95" customHeight="1" spans="1:13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4.4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showZeros="0" view="pageBreakPreview" zoomScale="85" zoomScaleNormal="100" zoomScaleSheetLayoutView="85" topLeftCell="A4" workbookViewId="0">
      <selection activeCell="L17" sqref="L17"/>
    </sheetView>
  </sheetViews>
  <sheetFormatPr defaultColWidth="8.75" defaultRowHeight="15.6"/>
  <cols>
    <col min="1" max="1" width="4" style="68" customWidth="1"/>
    <col min="2" max="2" width="22.8888888888889" style="79" customWidth="1"/>
    <col min="3" max="3" width="10.4444444444444" style="4" customWidth="1"/>
    <col min="4" max="4" width="6.5" style="68" customWidth="1"/>
    <col min="5" max="5" width="8.5" style="68" customWidth="1"/>
    <col min="6" max="7" width="7.5" style="68" customWidth="1"/>
    <col min="8" max="8" width="9.11111111111111" style="68" customWidth="1"/>
    <col min="9" max="9" width="20.5555555555556" style="68" customWidth="1"/>
    <col min="10" max="10" width="9.11111111111111" style="68" customWidth="1"/>
    <col min="11" max="11" width="6.5" style="68" customWidth="1"/>
    <col min="12" max="12" width="8.55555555555556" style="68" customWidth="1"/>
    <col min="13" max="14" width="6.5" style="68" customWidth="1"/>
    <col min="15" max="15" width="9.66666666666667" style="68" customWidth="1"/>
    <col min="16" max="16383" width="8.75" style="4"/>
    <col min="16384" max="16384" width="8.75" style="80"/>
  </cols>
  <sheetData>
    <row r="1" s="4" customFormat="1" ht="33" customHeight="1" spans="1:15">
      <c r="A1" s="19" t="s">
        <v>75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4" customFormat="1" ht="23.1" customHeight="1" spans="1:15">
      <c r="A2" s="70" t="s">
        <v>20</v>
      </c>
      <c r="B2" s="70"/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4" customFormat="1" ht="26.1" customHeight="1" spans="1:15">
      <c r="A3" s="22" t="s">
        <v>21</v>
      </c>
      <c r="B3" s="72" t="s">
        <v>4</v>
      </c>
      <c r="C3" s="72"/>
      <c r="D3" s="72"/>
      <c r="E3" s="72"/>
      <c r="F3" s="72"/>
      <c r="G3" s="72"/>
      <c r="H3" s="72"/>
      <c r="I3" s="72" t="s">
        <v>5</v>
      </c>
      <c r="J3" s="72"/>
      <c r="K3" s="72"/>
      <c r="L3" s="72"/>
      <c r="M3" s="72"/>
      <c r="N3" s="72"/>
      <c r="O3" s="72"/>
    </row>
    <row r="4" s="4" customFormat="1" ht="44" customHeight="1" spans="1:15">
      <c r="A4" s="22"/>
      <c r="B4" s="22" t="s">
        <v>76</v>
      </c>
      <c r="C4" s="22" t="s">
        <v>77</v>
      </c>
      <c r="D4" s="22" t="s">
        <v>38</v>
      </c>
      <c r="E4" s="21" t="s">
        <v>78</v>
      </c>
      <c r="F4" s="21" t="s">
        <v>79</v>
      </c>
      <c r="G4" s="21" t="s">
        <v>80</v>
      </c>
      <c r="H4" s="21" t="s">
        <v>69</v>
      </c>
      <c r="I4" s="22" t="s">
        <v>76</v>
      </c>
      <c r="J4" s="22" t="s">
        <v>77</v>
      </c>
      <c r="K4" s="22" t="s">
        <v>38</v>
      </c>
      <c r="L4" s="21" t="s">
        <v>78</v>
      </c>
      <c r="M4" s="21" t="s">
        <v>79</v>
      </c>
      <c r="N4" s="21" t="s">
        <v>80</v>
      </c>
      <c r="O4" s="21" t="s">
        <v>69</v>
      </c>
    </row>
    <row r="5" s="4" customFormat="1" ht="30" customHeight="1" spans="1:15">
      <c r="A5" s="22">
        <v>1</v>
      </c>
      <c r="B5" s="81" t="s">
        <v>81</v>
      </c>
      <c r="C5" s="82"/>
      <c r="D5" s="22">
        <v>1</v>
      </c>
      <c r="E5" s="38"/>
      <c r="F5" s="74"/>
      <c r="G5" s="74"/>
      <c r="H5" s="22">
        <f>ROUND(ROUND(F5,0)+ROUND(G5,0),0)</f>
        <v>0</v>
      </c>
      <c r="I5" s="22"/>
      <c r="J5" s="22"/>
      <c r="K5" s="22"/>
      <c r="L5" s="22"/>
      <c r="M5" s="22"/>
      <c r="N5" s="22"/>
      <c r="O5" s="22"/>
    </row>
    <row r="6" s="4" customFormat="1" ht="30" customHeight="1" spans="1:15">
      <c r="A6" s="22">
        <v>2</v>
      </c>
      <c r="B6" s="81" t="s">
        <v>82</v>
      </c>
      <c r="C6" s="82"/>
      <c r="D6" s="22">
        <v>1</v>
      </c>
      <c r="E6" s="38"/>
      <c r="F6" s="74"/>
      <c r="G6" s="74"/>
      <c r="H6" s="22">
        <f t="shared" ref="H6:H16" si="0">ROUND(ROUND(F6,0)+ROUND(G6,0),0)</f>
        <v>0</v>
      </c>
      <c r="I6" s="22"/>
      <c r="J6" s="22"/>
      <c r="K6" s="22"/>
      <c r="L6" s="22"/>
      <c r="M6" s="22"/>
      <c r="N6" s="22"/>
      <c r="O6" s="22"/>
    </row>
    <row r="7" s="4" customFormat="1" ht="30" customHeight="1" spans="1:15">
      <c r="A7" s="22">
        <v>3</v>
      </c>
      <c r="B7" s="81" t="s">
        <v>83</v>
      </c>
      <c r="C7" s="82"/>
      <c r="D7" s="22">
        <v>1</v>
      </c>
      <c r="E7" s="38"/>
      <c r="F7" s="74"/>
      <c r="G7" s="74"/>
      <c r="H7" s="22">
        <f t="shared" si="0"/>
        <v>0</v>
      </c>
      <c r="I7" s="22"/>
      <c r="J7" s="22"/>
      <c r="K7" s="22"/>
      <c r="L7" s="22"/>
      <c r="M7" s="22"/>
      <c r="N7" s="22"/>
      <c r="O7" s="22"/>
    </row>
    <row r="8" s="4" customFormat="1" ht="39" customHeight="1" spans="1:15">
      <c r="A8" s="22">
        <v>4</v>
      </c>
      <c r="B8" s="73" t="s">
        <v>84</v>
      </c>
      <c r="C8" s="82"/>
      <c r="D8" s="22">
        <v>1</v>
      </c>
      <c r="E8" s="38"/>
      <c r="F8" s="74"/>
      <c r="G8" s="74"/>
      <c r="H8" s="22">
        <f t="shared" si="0"/>
        <v>0</v>
      </c>
      <c r="I8" s="22"/>
      <c r="J8" s="22"/>
      <c r="K8" s="22"/>
      <c r="L8" s="22"/>
      <c r="M8" s="22"/>
      <c r="N8" s="22"/>
      <c r="O8" s="22"/>
    </row>
    <row r="9" s="4" customFormat="1" ht="30" customHeight="1" spans="1:15">
      <c r="A9" s="22">
        <v>5</v>
      </c>
      <c r="B9" s="73" t="s">
        <v>85</v>
      </c>
      <c r="C9" s="82"/>
      <c r="D9" s="22">
        <v>1</v>
      </c>
      <c r="E9" s="38"/>
      <c r="F9" s="74"/>
      <c r="G9" s="74"/>
      <c r="H9" s="22">
        <f t="shared" si="0"/>
        <v>0</v>
      </c>
      <c r="I9" s="22"/>
      <c r="J9" s="22"/>
      <c r="K9" s="22"/>
      <c r="L9" s="22"/>
      <c r="M9" s="22"/>
      <c r="N9" s="22"/>
      <c r="O9" s="22"/>
    </row>
    <row r="10" s="4" customFormat="1" ht="30" customHeight="1" spans="1:15">
      <c r="A10" s="22">
        <v>6</v>
      </c>
      <c r="B10" s="81" t="s">
        <v>86</v>
      </c>
      <c r="C10" s="82"/>
      <c r="D10" s="22">
        <v>1</v>
      </c>
      <c r="E10" s="38"/>
      <c r="F10" s="74"/>
      <c r="G10" s="74"/>
      <c r="H10" s="22">
        <f t="shared" si="0"/>
        <v>0</v>
      </c>
      <c r="I10" s="22"/>
      <c r="J10" s="22"/>
      <c r="K10" s="22"/>
      <c r="L10" s="22"/>
      <c r="M10" s="22"/>
      <c r="N10" s="22"/>
      <c r="O10" s="22"/>
    </row>
    <row r="11" s="4" customFormat="1" ht="30" customHeight="1" spans="1:15">
      <c r="A11" s="22">
        <v>7</v>
      </c>
      <c r="B11" s="81" t="s">
        <v>87</v>
      </c>
      <c r="C11" s="82"/>
      <c r="D11" s="22">
        <v>1</v>
      </c>
      <c r="E11" s="38"/>
      <c r="F11" s="74"/>
      <c r="G11" s="74"/>
      <c r="H11" s="22">
        <f t="shared" si="0"/>
        <v>0</v>
      </c>
      <c r="I11" s="22"/>
      <c r="J11" s="22"/>
      <c r="K11" s="22"/>
      <c r="L11" s="22"/>
      <c r="M11" s="22"/>
      <c r="N11" s="22"/>
      <c r="O11" s="22"/>
    </row>
    <row r="12" s="4" customFormat="1" ht="30" customHeight="1" spans="1:15">
      <c r="A12" s="22">
        <v>8</v>
      </c>
      <c r="B12" s="83" t="s">
        <v>88</v>
      </c>
      <c r="C12" s="82"/>
      <c r="D12" s="22">
        <v>1</v>
      </c>
      <c r="E12" s="38"/>
      <c r="F12" s="74"/>
      <c r="G12" s="74"/>
      <c r="H12" s="22">
        <f t="shared" si="0"/>
        <v>0</v>
      </c>
      <c r="I12" s="22"/>
      <c r="J12" s="22"/>
      <c r="K12" s="22"/>
      <c r="L12" s="22"/>
      <c r="M12" s="22"/>
      <c r="N12" s="22"/>
      <c r="O12" s="22"/>
    </row>
    <row r="13" s="4" customFormat="1" ht="30" customHeight="1" spans="1:15">
      <c r="A13" s="22">
        <v>9</v>
      </c>
      <c r="B13" s="83" t="s">
        <v>89</v>
      </c>
      <c r="C13" s="82"/>
      <c r="D13" s="22">
        <v>1</v>
      </c>
      <c r="E13" s="38"/>
      <c r="F13" s="74"/>
      <c r="G13" s="74"/>
      <c r="H13" s="22">
        <f t="shared" si="0"/>
        <v>0</v>
      </c>
      <c r="I13" s="22"/>
      <c r="J13" s="22"/>
      <c r="K13" s="22"/>
      <c r="L13" s="22"/>
      <c r="M13" s="22"/>
      <c r="N13" s="22"/>
      <c r="O13" s="22"/>
    </row>
    <row r="14" s="4" customFormat="1" ht="30" customHeight="1" spans="1:15">
      <c r="A14" s="22">
        <v>10</v>
      </c>
      <c r="B14" s="83" t="s">
        <v>90</v>
      </c>
      <c r="C14" s="82"/>
      <c r="D14" s="22">
        <v>1</v>
      </c>
      <c r="E14" s="38"/>
      <c r="F14" s="38"/>
      <c r="G14" s="38"/>
      <c r="H14" s="22">
        <f t="shared" si="0"/>
        <v>0</v>
      </c>
      <c r="I14" s="22"/>
      <c r="J14" s="22"/>
      <c r="K14" s="22"/>
      <c r="L14" s="22"/>
      <c r="M14" s="22"/>
      <c r="N14" s="22"/>
      <c r="O14" s="22"/>
    </row>
    <row r="15" s="4" customFormat="1" ht="30" customHeight="1" spans="1:15">
      <c r="A15" s="22">
        <v>11</v>
      </c>
      <c r="B15" s="83" t="s">
        <v>91</v>
      </c>
      <c r="C15" s="82"/>
      <c r="D15" s="22">
        <v>1</v>
      </c>
      <c r="E15" s="38"/>
      <c r="F15" s="74"/>
      <c r="G15" s="74"/>
      <c r="H15" s="22">
        <f t="shared" si="0"/>
        <v>0</v>
      </c>
      <c r="I15" s="22"/>
      <c r="J15" s="22"/>
      <c r="K15" s="22"/>
      <c r="L15" s="22"/>
      <c r="M15" s="22"/>
      <c r="N15" s="22"/>
      <c r="O15" s="22"/>
    </row>
    <row r="16" s="4" customFormat="1" ht="30" customHeight="1" spans="1:15">
      <c r="A16" s="22">
        <v>12</v>
      </c>
      <c r="B16" s="73" t="s">
        <v>92</v>
      </c>
      <c r="C16" s="82"/>
      <c r="D16" s="22">
        <v>220</v>
      </c>
      <c r="E16" s="38"/>
      <c r="F16" s="38"/>
      <c r="G16" s="74"/>
      <c r="H16" s="22">
        <f t="shared" si="0"/>
        <v>0</v>
      </c>
      <c r="I16" s="22"/>
      <c r="J16" s="22"/>
      <c r="K16" s="22"/>
      <c r="L16" s="22"/>
      <c r="M16" s="22"/>
      <c r="N16" s="22"/>
      <c r="O16" s="22"/>
    </row>
    <row r="17" s="4" customFormat="1" ht="24.95" customHeight="1" spans="1:15">
      <c r="A17" s="22">
        <v>13</v>
      </c>
      <c r="B17" s="73"/>
      <c r="C17" s="82"/>
      <c r="D17" s="22"/>
      <c r="E17" s="22"/>
      <c r="F17" s="22"/>
      <c r="G17" s="22"/>
      <c r="H17" s="22"/>
      <c r="I17" s="22" t="s">
        <v>93</v>
      </c>
      <c r="J17" s="22"/>
      <c r="K17" s="22">
        <v>1</v>
      </c>
      <c r="L17" s="22"/>
      <c r="M17" s="22"/>
      <c r="N17" s="38"/>
      <c r="O17" s="22">
        <f>ROUND(ROUND(M17,0)+ROUND(N17,0),0)</f>
        <v>0</v>
      </c>
    </row>
    <row r="18" s="4" customFormat="1" ht="18.95" customHeight="1" spans="1:15">
      <c r="A18" s="75" t="s">
        <v>58</v>
      </c>
      <c r="B18" s="76"/>
      <c r="C18" s="76"/>
      <c r="D18" s="76"/>
      <c r="E18" s="76"/>
      <c r="F18" s="22">
        <f>ROUND(ROUND(F5,0)+ROUND(F6,0)+ROUND(F7,0)+ROUND(F8,0)+ROUND(F9,0)+ROUND(F10,0)+ROUND(F11,0)+ROUND(F12,0)+ROUND(F13,0)+ROUND(F14,0)+ROUND(F15,0)+ROUND(F16,0)+ROUND(F17,0),0)</f>
        <v>0</v>
      </c>
      <c r="G18" s="22">
        <f>ROUND(ROUND(G5,0)+ROUND(G6,0)+ROUND(G7,0)+ROUND(G8,0)+ROUND(G9,0)+ROUND(G10,0)+ROUND(G11,0)+ROUND(G12,0)+ROUND(G13,0)+ROUND(G14,0)+ROUND(G15,0)+ROUND(G16,0)+ROUND(G17,0),0)</f>
        <v>0</v>
      </c>
      <c r="H18" s="22">
        <f>ROUND(ROUND(H5,0)+ROUND(H6,0)+ROUND(H7,0)+ROUND(H8,0)+ROUND(H9,0)+ROUND(H10,0)+ROUND(H11,0)+ROUND(H12,0)+ROUND(H13,0)+ROUND(H14,0)+ROUND(H15,0)+ROUND(H16,0)+ROUND(H17,0),0)</f>
        <v>0</v>
      </c>
      <c r="I18" s="75" t="s">
        <v>58</v>
      </c>
      <c r="J18" s="76"/>
      <c r="K18" s="76"/>
      <c r="L18" s="76"/>
      <c r="M18" s="22">
        <f>ROUND(ROUND(M5,0)+ROUND(M6,0)+ROUND(M7,0)+ROUND(M8,0)+ROUND(M9,0)+ROUND(M10,0)+ROUND(M11,0)+ROUND(M12,0)+ROUND(M13,0)+ROUND(M14,0)+ROUND(M15,0)+ROUND(M16,0)+ROUND(M17,0),0)</f>
        <v>0</v>
      </c>
      <c r="N18" s="22">
        <f>ROUND(ROUND(N5,0)+ROUND(N6,0)+ROUND(N7,0)+ROUND(N8,0)+ROUND(N9,0)+ROUND(N10,0)+ROUND(N11,0)+ROUND(N12,0)+ROUND(N13,0)+ROUND(N14,0)+ROUND(N15,0)+ROUND(N16,0)+ROUND(N17,0),0)</f>
        <v>0</v>
      </c>
      <c r="O18" s="22">
        <f>ROUND(ROUND(O5,0)+ROUND(O6,0)+ROUND(O7,0)+ROUND(O8,0)+ROUND(O9,0)+ROUND(O10,0)+ROUND(O11,0)+ROUND(O12,0)+ROUND(O13,0)+ROUND(O14,0)+ROUND(O15,0)+ROUND(O16,0)+ROUND(O17,0),0)</f>
        <v>0</v>
      </c>
    </row>
    <row r="19" s="4" customFormat="1" ht="18" customHeight="1" spans="1:15">
      <c r="A19" s="84" t="s">
        <v>94</v>
      </c>
      <c r="B19" s="84"/>
      <c r="C19" s="8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="4" customFormat="1" spans="1:15">
      <c r="A20" s="68"/>
      <c r="B20" s="79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="4" customFormat="1" spans="1:15">
      <c r="A21" s="68"/>
      <c r="B21" s="79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="4" customFormat="1" spans="1:15">
      <c r="A22" s="68"/>
      <c r="B22" s="79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="4" customFormat="1" spans="1:15">
      <c r="A23" s="68"/>
      <c r="B23" s="79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="4" customFormat="1" spans="1:15">
      <c r="A24" s="68"/>
      <c r="B24" s="79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="4" customFormat="1" spans="1:15">
      <c r="A25" s="68"/>
      <c r="B25" s="79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="4" customFormat="1" spans="1:15">
      <c r="A26" s="68"/>
      <c r="B26" s="79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="4" customFormat="1" spans="1:15">
      <c r="A27" s="68"/>
      <c r="B27" s="79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="4" customFormat="1" spans="1:15">
      <c r="A28" s="68"/>
      <c r="B28" s="79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="4" customFormat="1" spans="1:15">
      <c r="A29" s="68"/>
      <c r="B29" s="7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="4" customFormat="1" spans="1:15">
      <c r="A30" s="68"/>
      <c r="B30" s="79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="4" customFormat="1" spans="1:15">
      <c r="A31" s="68"/>
      <c r="B31" s="7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="4" customFormat="1" spans="1:15">
      <c r="A32" s="68"/>
      <c r="B32" s="79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="4" customFormat="1" spans="1:15">
      <c r="A33" s="68"/>
      <c r="B33" s="79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="4" customFormat="1" spans="1:15">
      <c r="A34" s="68"/>
      <c r="B34" s="79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="4" customFormat="1" spans="1:15">
      <c r="A35" s="68"/>
      <c r="B35" s="79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="4" customFormat="1" spans="1:15">
      <c r="A36" s="68"/>
      <c r="B36" s="79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="4" customFormat="1" spans="1:15">
      <c r="A37" s="68"/>
      <c r="B37" s="79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="4" customFormat="1" spans="1:15">
      <c r="A38" s="68"/>
      <c r="B38" s="79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="4" customFormat="1" spans="1:15">
      <c r="A39" s="68"/>
      <c r="B39" s="79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="4" customFormat="1" spans="1:15">
      <c r="A40" s="68"/>
      <c r="B40" s="79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="4" customFormat="1" spans="1:15">
      <c r="A41" s="68"/>
      <c r="B41" s="79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="4" customFormat="1" spans="1:15">
      <c r="A42" s="68"/>
      <c r="B42" s="79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="4" customFormat="1" spans="1:15">
      <c r="A43" s="68"/>
      <c r="B43" s="79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="4" customFormat="1" spans="1:15">
      <c r="A44" s="68"/>
      <c r="B44" s="79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="4" customFormat="1" spans="1:15">
      <c r="A45" s="68"/>
      <c r="B45" s="79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="4" customFormat="1" spans="1:15">
      <c r="A46" s="68"/>
      <c r="B46" s="79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="4" customFormat="1" spans="1:15">
      <c r="A47" s="68"/>
      <c r="B47" s="79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="4" customFormat="1" spans="1:15">
      <c r="A48" s="68"/>
      <c r="B48" s="79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="4" customFormat="1" spans="1:15">
      <c r="A49" s="68"/>
      <c r="B49" s="79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="4" customFormat="1" spans="1:15">
      <c r="A50" s="68"/>
      <c r="B50" s="79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="4" customFormat="1" spans="1:15">
      <c r="A51" s="68"/>
      <c r="B51" s="79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="4" customFormat="1" spans="1:15">
      <c r="A52" s="68"/>
      <c r="B52" s="79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="4" customFormat="1" spans="1:15">
      <c r="A53" s="68"/>
      <c r="B53" s="79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="4" customFormat="1" spans="1:15">
      <c r="A54" s="68"/>
      <c r="B54" s="79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="4" customFormat="1" spans="1:15">
      <c r="A55" s="68"/>
      <c r="B55" s="79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="4" customFormat="1" spans="1:15">
      <c r="A56" s="68"/>
      <c r="B56" s="79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="4" customFormat="1" spans="1:15">
      <c r="A57" s="68"/>
      <c r="B57" s="7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="4" customFormat="1" spans="1:15">
      <c r="A58" s="68"/>
      <c r="B58" s="79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="4" customFormat="1" spans="1:15">
      <c r="A59" s="68"/>
      <c r="B59" s="79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="4" customFormat="1" spans="1:15">
      <c r="A60" s="68"/>
      <c r="B60" s="79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="4" customFormat="1" spans="1:15">
      <c r="A61" s="68"/>
      <c r="B61" s="79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="4" customFormat="1" spans="1:15">
      <c r="A62" s="68"/>
      <c r="B62" s="79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="4" customFormat="1" spans="1:15">
      <c r="A63" s="68"/>
      <c r="B63" s="79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="4" customFormat="1" spans="1:15">
      <c r="A64" s="68"/>
      <c r="B64" s="79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="4" customFormat="1" spans="1:15">
      <c r="A65" s="68"/>
      <c r="B65" s="79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="4" customFormat="1" spans="1:15">
      <c r="A66" s="68"/>
      <c r="B66" s="79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="4" customFormat="1" spans="1:15">
      <c r="A67" s="68"/>
      <c r="B67" s="79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="4" customFormat="1" spans="1:15">
      <c r="A68" s="68"/>
      <c r="B68" s="79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="4" customFormat="1" spans="1:15">
      <c r="A69" s="68"/>
      <c r="B69" s="79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="4" customFormat="1" spans="1:15">
      <c r="A70" s="68"/>
      <c r="B70" s="79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="4" customFormat="1" spans="1:15">
      <c r="A71" s="68"/>
      <c r="B71" s="79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="4" customFormat="1" spans="1:15">
      <c r="A72" s="68"/>
      <c r="B72" s="79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="4" customFormat="1" spans="1:15">
      <c r="A73" s="68"/>
      <c r="B73" s="79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="4" customFormat="1" spans="1:15">
      <c r="A74" s="68"/>
      <c r="B74" s="79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="4" customFormat="1" spans="1:15">
      <c r="A75" s="68"/>
      <c r="B75" s="79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="4" customFormat="1" spans="1:15">
      <c r="A76" s="68"/>
      <c r="B76" s="79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="4" customFormat="1" spans="1:15">
      <c r="A77" s="68"/>
      <c r="B77" s="79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="4" customFormat="1" spans="1:15">
      <c r="A78" s="68"/>
      <c r="B78" s="79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="4" customFormat="1" spans="1:15">
      <c r="A79" s="68"/>
      <c r="B79" s="79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="4" customFormat="1" spans="1:15">
      <c r="A80" s="68"/>
      <c r="B80" s="79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="4" customFormat="1" spans="1:15">
      <c r="A81" s="68"/>
      <c r="B81" s="79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="4" customFormat="1" spans="1:15">
      <c r="A82" s="68"/>
      <c r="B82" s="79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="4" customFormat="1" spans="1:15">
      <c r="A83" s="68"/>
      <c r="B83" s="79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="4" customFormat="1" spans="1:15">
      <c r="A84" s="68"/>
      <c r="B84" s="79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="4" customFormat="1" spans="1:15">
      <c r="A85" s="68"/>
      <c r="B85" s="79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="4" customFormat="1" spans="1:15">
      <c r="A86" s="68"/>
      <c r="B86" s="79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="4" customFormat="1" spans="1:15">
      <c r="A87" s="68"/>
      <c r="B87" s="79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="4" customFormat="1" spans="1:15">
      <c r="A88" s="68"/>
      <c r="B88" s="79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="4" customFormat="1" spans="1:15">
      <c r="A89" s="68"/>
      <c r="B89" s="79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="4" customFormat="1" spans="1:15">
      <c r="A90" s="68"/>
      <c r="B90" s="79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="4" customFormat="1" spans="1:15">
      <c r="A91" s="68"/>
      <c r="B91" s="79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="4" customFormat="1" spans="1:15">
      <c r="A92" s="68"/>
      <c r="B92" s="79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="4" customFormat="1" spans="1:15">
      <c r="A93" s="68"/>
      <c r="B93" s="79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="4" customFormat="1" spans="1:15">
      <c r="A94" s="68"/>
      <c r="B94" s="79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="4" customFormat="1" spans="1:15">
      <c r="A95" s="68"/>
      <c r="B95" s="79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="4" customFormat="1" spans="1:15">
      <c r="A96" s="68"/>
      <c r="B96" s="79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="4" customFormat="1" spans="1:15">
      <c r="A97" s="68"/>
      <c r="B97" s="79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</sheetData>
  <sheetProtection password="C6EF" sheet="1" objects="1"/>
  <mergeCells count="8">
    <mergeCell ref="A1:O1"/>
    <mergeCell ref="A2:O2"/>
    <mergeCell ref="B3:H3"/>
    <mergeCell ref="I3:O3"/>
    <mergeCell ref="A18:E18"/>
    <mergeCell ref="I18:L18"/>
    <mergeCell ref="A19:O19"/>
    <mergeCell ref="A3:A4"/>
  </mergeCells>
  <printOptions horizontalCentered="1"/>
  <pageMargins left="0.751388888888889" right="0.751388888888889" top="0.668055555555556" bottom="0.511805555555556" header="0.511805555555556" footer="0.511805555555556"/>
  <pageSetup paperSize="9" scale="9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A4" sqref="A4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26.1" customHeight="1" spans="1:13">
      <c r="A1" s="61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Zeros="0" view="pageBreakPreview" zoomScale="85" zoomScaleNormal="100" zoomScaleSheetLayoutView="85" workbookViewId="0">
      <selection activeCell="L14" sqref="L14"/>
    </sheetView>
  </sheetViews>
  <sheetFormatPr defaultColWidth="9" defaultRowHeight="22.2"/>
  <cols>
    <col min="1" max="1" width="5.75" style="4" customWidth="1"/>
    <col min="2" max="2" width="10" style="4" customWidth="1"/>
    <col min="3" max="3" width="10" style="68" customWidth="1"/>
    <col min="4" max="4" width="10.25" style="68" customWidth="1"/>
    <col min="5" max="6" width="10" style="68" customWidth="1"/>
    <col min="7" max="7" width="14" style="69" customWidth="1"/>
    <col min="8" max="12" width="10" style="68" customWidth="1"/>
    <col min="13" max="13" width="12.1111111111111" style="68" customWidth="1"/>
    <col min="14" max="16384" width="9" style="4"/>
  </cols>
  <sheetData>
    <row r="1" ht="26.1" customHeight="1" spans="1:13">
      <c r="A1" s="19" t="s">
        <v>96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="1" customFormat="1" ht="21" customHeight="1" spans="1:13">
      <c r="A2" s="70" t="s">
        <v>20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="66" customFormat="1" ht="27" customHeight="1" spans="1:13">
      <c r="A3" s="21" t="s">
        <v>21</v>
      </c>
      <c r="B3" s="72" t="s">
        <v>4</v>
      </c>
      <c r="C3" s="72"/>
      <c r="D3" s="72"/>
      <c r="E3" s="72"/>
      <c r="F3" s="72"/>
      <c r="G3" s="72"/>
      <c r="H3" s="72" t="s">
        <v>5</v>
      </c>
      <c r="I3" s="72"/>
      <c r="J3" s="72"/>
      <c r="K3" s="72"/>
      <c r="L3" s="72"/>
      <c r="M3" s="72"/>
    </row>
    <row r="4" s="67" customFormat="1" ht="51.95" customHeight="1" spans="1:13">
      <c r="A4" s="21"/>
      <c r="B4" s="21" t="s">
        <v>63</v>
      </c>
      <c r="C4" s="21" t="s">
        <v>38</v>
      </c>
      <c r="D4" s="21" t="s">
        <v>39</v>
      </c>
      <c r="E4" s="21" t="s">
        <v>67</v>
      </c>
      <c r="F4" s="21" t="s">
        <v>97</v>
      </c>
      <c r="G4" s="21" t="s">
        <v>98</v>
      </c>
      <c r="H4" s="21" t="s">
        <v>63</v>
      </c>
      <c r="I4" s="21" t="s">
        <v>38</v>
      </c>
      <c r="J4" s="21" t="s">
        <v>39</v>
      </c>
      <c r="K4" s="21" t="s">
        <v>67</v>
      </c>
      <c r="L4" s="21" t="s">
        <v>97</v>
      </c>
      <c r="M4" s="21" t="s">
        <v>98</v>
      </c>
    </row>
    <row r="5" s="68" customFormat="1" ht="33" customHeight="1" spans="1:13">
      <c r="A5" s="22">
        <v>1</v>
      </c>
      <c r="B5" s="73" t="s">
        <v>99</v>
      </c>
      <c r="C5" s="38"/>
      <c r="D5" s="38"/>
      <c r="E5" s="74"/>
      <c r="F5" s="74"/>
      <c r="G5" s="22">
        <f>ROUND(ROUND(E5,0)+ROUND(F5,0),0)</f>
        <v>0</v>
      </c>
      <c r="H5" s="21" t="s">
        <v>99</v>
      </c>
      <c r="I5" s="15"/>
      <c r="J5" s="15"/>
      <c r="K5" s="15"/>
      <c r="L5" s="15"/>
      <c r="M5" s="22">
        <f>ROUND(ROUND(K5,0)+ROUND(L5,0),0)</f>
        <v>0</v>
      </c>
    </row>
    <row r="6" s="68" customFormat="1" ht="33" customHeight="1" spans="1:13">
      <c r="A6" s="22">
        <v>2</v>
      </c>
      <c r="B6" s="73" t="s">
        <v>100</v>
      </c>
      <c r="C6" s="74"/>
      <c r="D6" s="38"/>
      <c r="E6" s="74"/>
      <c r="F6" s="74"/>
      <c r="G6" s="22">
        <f t="shared" ref="G6:G14" si="0">ROUND(ROUND(E6,0)+ROUND(F6,0),0)</f>
        <v>0</v>
      </c>
      <c r="H6" s="21" t="s">
        <v>100</v>
      </c>
      <c r="I6" s="15"/>
      <c r="J6" s="15"/>
      <c r="K6" s="15"/>
      <c r="L6" s="15"/>
      <c r="M6" s="22">
        <f t="shared" ref="M6:M14" si="1">ROUND(ROUND(K6,0)+ROUND(L6,0),0)</f>
        <v>0</v>
      </c>
    </row>
    <row r="7" s="68" customFormat="1" ht="33" customHeight="1" spans="1:13">
      <c r="A7" s="22">
        <v>3</v>
      </c>
      <c r="B7" s="73" t="s">
        <v>101</v>
      </c>
      <c r="C7" s="74"/>
      <c r="D7" s="38"/>
      <c r="E7" s="74"/>
      <c r="F7" s="74"/>
      <c r="G7" s="22">
        <f t="shared" si="0"/>
        <v>0</v>
      </c>
      <c r="H7" s="21" t="s">
        <v>101</v>
      </c>
      <c r="I7" s="15"/>
      <c r="J7" s="15"/>
      <c r="K7" s="15"/>
      <c r="L7" s="15"/>
      <c r="M7" s="22">
        <f t="shared" si="1"/>
        <v>0</v>
      </c>
    </row>
    <row r="8" s="68" customFormat="1" ht="33" customHeight="1" spans="1:13">
      <c r="A8" s="22">
        <v>4</v>
      </c>
      <c r="B8" s="73" t="s">
        <v>102</v>
      </c>
      <c r="C8" s="74"/>
      <c r="D8" s="38"/>
      <c r="E8" s="74"/>
      <c r="F8" s="74"/>
      <c r="G8" s="22">
        <f t="shared" si="0"/>
        <v>0</v>
      </c>
      <c r="H8" s="21" t="s">
        <v>102</v>
      </c>
      <c r="I8" s="15"/>
      <c r="J8" s="15"/>
      <c r="K8" s="15"/>
      <c r="L8" s="15"/>
      <c r="M8" s="22">
        <f t="shared" si="1"/>
        <v>0</v>
      </c>
    </row>
    <row r="9" s="68" customFormat="1" ht="33" customHeight="1" spans="1:13">
      <c r="A9" s="22">
        <v>5</v>
      </c>
      <c r="B9" s="73" t="s">
        <v>103</v>
      </c>
      <c r="C9" s="74"/>
      <c r="D9" s="38"/>
      <c r="E9" s="74"/>
      <c r="F9" s="74"/>
      <c r="G9" s="22">
        <f t="shared" si="0"/>
        <v>0</v>
      </c>
      <c r="H9" s="21" t="s">
        <v>103</v>
      </c>
      <c r="I9" s="15"/>
      <c r="J9" s="15"/>
      <c r="K9" s="15"/>
      <c r="L9" s="15"/>
      <c r="M9" s="22">
        <f t="shared" si="1"/>
        <v>0</v>
      </c>
    </row>
    <row r="10" s="68" customFormat="1" ht="33" customHeight="1" spans="1:13">
      <c r="A10" s="22">
        <v>6</v>
      </c>
      <c r="B10" s="73" t="s">
        <v>104</v>
      </c>
      <c r="C10" s="74"/>
      <c r="D10" s="38"/>
      <c r="E10" s="74"/>
      <c r="F10" s="74"/>
      <c r="G10" s="22">
        <f t="shared" si="0"/>
        <v>0</v>
      </c>
      <c r="H10" s="21" t="s">
        <v>104</v>
      </c>
      <c r="I10" s="15"/>
      <c r="J10" s="15"/>
      <c r="K10" s="15"/>
      <c r="L10" s="15"/>
      <c r="M10" s="22">
        <f t="shared" si="1"/>
        <v>0</v>
      </c>
    </row>
    <row r="11" s="68" customFormat="1" ht="33" customHeight="1" spans="1:13">
      <c r="A11" s="22">
        <v>7</v>
      </c>
      <c r="B11" s="73" t="s">
        <v>105</v>
      </c>
      <c r="C11" s="74"/>
      <c r="D11" s="38"/>
      <c r="E11" s="74"/>
      <c r="F11" s="74"/>
      <c r="G11" s="22">
        <f t="shared" si="0"/>
        <v>0</v>
      </c>
      <c r="H11" s="21" t="s">
        <v>105</v>
      </c>
      <c r="I11" s="15"/>
      <c r="J11" s="15"/>
      <c r="K11" s="15"/>
      <c r="L11" s="15"/>
      <c r="M11" s="22">
        <f t="shared" si="1"/>
        <v>0</v>
      </c>
    </row>
    <row r="12" s="68" customFormat="1" ht="33" customHeight="1" spans="1:13">
      <c r="A12" s="22">
        <v>8</v>
      </c>
      <c r="B12" s="73" t="s">
        <v>106</v>
      </c>
      <c r="C12" s="74"/>
      <c r="D12" s="38"/>
      <c r="E12" s="74"/>
      <c r="F12" s="74"/>
      <c r="G12" s="22">
        <f t="shared" si="0"/>
        <v>0</v>
      </c>
      <c r="H12" s="21" t="s">
        <v>106</v>
      </c>
      <c r="I12" s="15"/>
      <c r="J12" s="15"/>
      <c r="K12" s="15"/>
      <c r="L12" s="15"/>
      <c r="M12" s="22">
        <f t="shared" si="1"/>
        <v>0</v>
      </c>
    </row>
    <row r="13" s="68" customFormat="1" ht="33" customHeight="1" spans="1:14">
      <c r="A13" s="22">
        <v>9</v>
      </c>
      <c r="B13" s="73" t="s">
        <v>107</v>
      </c>
      <c r="C13" s="74"/>
      <c r="D13" s="38"/>
      <c r="E13" s="74"/>
      <c r="F13" s="74"/>
      <c r="G13" s="22">
        <f t="shared" si="0"/>
        <v>0</v>
      </c>
      <c r="H13" s="21" t="s">
        <v>107</v>
      </c>
      <c r="I13" s="74"/>
      <c r="J13" s="38"/>
      <c r="K13" s="38"/>
      <c r="L13" s="38"/>
      <c r="M13" s="22">
        <f t="shared" si="1"/>
        <v>0</v>
      </c>
      <c r="N13" s="68">
        <f>D13*0.8</f>
        <v>0</v>
      </c>
    </row>
    <row r="14" s="68" customFormat="1" ht="33" customHeight="1" spans="1:13">
      <c r="A14" s="22">
        <v>10</v>
      </c>
      <c r="B14" s="73" t="s">
        <v>108</v>
      </c>
      <c r="C14" s="74"/>
      <c r="D14" s="15"/>
      <c r="E14" s="74"/>
      <c r="F14" s="74"/>
      <c r="G14" s="22">
        <f t="shared" si="0"/>
        <v>0</v>
      </c>
      <c r="H14" s="21" t="s">
        <v>108</v>
      </c>
      <c r="I14" s="74"/>
      <c r="J14" s="38"/>
      <c r="K14" s="38"/>
      <c r="L14" s="38"/>
      <c r="M14" s="22">
        <f t="shared" si="1"/>
        <v>0</v>
      </c>
    </row>
    <row r="15" s="68" customFormat="1" ht="33" customHeight="1" spans="1:13">
      <c r="A15" s="75" t="s">
        <v>58</v>
      </c>
      <c r="B15" s="76"/>
      <c r="C15" s="76"/>
      <c r="D15" s="77"/>
      <c r="E15" s="22">
        <f>ROUND(ROUND(E5,0)+ROUND(E6,0)+ROUND(E7,0)+ROUND(E8,0)+ROUND(E9,0)+ROUND(E10,0)+ROUND(E11,0)+ROUND(E12,0)+ROUND(E13,0)+ROUND(E14,0),0)</f>
        <v>0</v>
      </c>
      <c r="F15" s="22">
        <f>ROUND(ROUND(F5,0)+ROUND(F6,0)+ROUND(F7,0)+ROUND(F8,0)+ROUND(F9,0)+ROUND(F10,0)+ROUND(F11,0)+ROUND(F12,0)+ROUND(F13,0)+ROUND(F14,0),0)</f>
        <v>0</v>
      </c>
      <c r="G15" s="22">
        <f>ROUND(ROUND(G5,0)+ROUND(G6,0)+ROUND(G7,0)+ROUND(G8,0)+ROUND(G9,0)+ROUND(G10,0)+ROUND(G11,0)+ROUND(G12,0)+ROUND(G13,0)+ROUND(G14,0),0)</f>
        <v>0</v>
      </c>
      <c r="H15" s="75" t="s">
        <v>58</v>
      </c>
      <c r="I15" s="76"/>
      <c r="J15" s="77"/>
      <c r="K15" s="22">
        <f>ROUND(ROUND(K5,0)+ROUND(K6,0)+ROUND(K7,0)+ROUND(K8,0)+ROUND(K9,0)+ROUND(K10,0)+ROUND(K11,0)+ROUND(K12,0)+ROUND(K13,0)+ROUND(K14,0),0)</f>
        <v>0</v>
      </c>
      <c r="L15" s="22">
        <f>ROUND(ROUND(L5,0)+ROUND(L6,0)+ROUND(L7,0)+ROUND(L8,0)+ROUND(L9,0)+ROUND(L10,0)+ROUND(L11,0)+ROUND(L12,0)+ROUND(L13,0)+ROUND(L14,0),0)</f>
        <v>0</v>
      </c>
      <c r="M15" s="22">
        <f>ROUND(ROUND(M5,0)+ROUND(M6,0)+ROUND(M7,0)+ROUND(M8,0)+ROUND(M9,0)+ROUND(M10,0)+ROUND(M11,0)+ROUND(M12,0)+ROUND(M13,0)+ROUND(M14,0),0)</f>
        <v>0</v>
      </c>
    </row>
    <row r="16" ht="14.4" spans="7:7">
      <c r="G16" s="78"/>
    </row>
  </sheetData>
  <sheetProtection password="C6EF" sheet="1" objects="1"/>
  <mergeCells count="7">
    <mergeCell ref="A1:M1"/>
    <mergeCell ref="A2:M2"/>
    <mergeCell ref="B3:G3"/>
    <mergeCell ref="H3:M3"/>
    <mergeCell ref="A15:D15"/>
    <mergeCell ref="H15:J15"/>
    <mergeCell ref="A3:A4"/>
  </mergeCells>
  <printOptions horizontalCentered="1"/>
  <pageMargins left="0.751388888888889" right="0.751388888888889" top="0.707638888888889" bottom="0.629166666666667" header="0.511805555555556" footer="0.51180555555555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Normal="100" zoomScaleSheetLayoutView="100" topLeftCell="A2" workbookViewId="0">
      <selection activeCell="A20" sqref="A20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26.1" customHeight="1" spans="1:13">
      <c r="A1" s="61" t="s">
        <v>109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showZeros="0" view="pageBreakPreview" zoomScaleNormal="100" zoomScaleSheetLayoutView="100" workbookViewId="0">
      <selection activeCell="A11" sqref="A11:I11"/>
    </sheetView>
  </sheetViews>
  <sheetFormatPr defaultColWidth="9" defaultRowHeight="15.6"/>
  <cols>
    <col min="1" max="1" width="25.25" style="41" customWidth="1"/>
    <col min="2" max="9" width="12.75" style="41" customWidth="1"/>
    <col min="10" max="10" width="5.5" style="41" customWidth="1"/>
    <col min="11" max="11" width="4.62962962962963" style="41" customWidth="1"/>
    <col min="12" max="16382" width="9" style="41"/>
    <col min="16383" max="16384" width="9" style="44"/>
  </cols>
  <sheetData>
    <row r="1" s="41" customFormat="1" ht="32.1" customHeight="1" spans="1:9">
      <c r="A1" s="45" t="s">
        <v>110</v>
      </c>
      <c r="B1" s="45"/>
      <c r="C1" s="45"/>
      <c r="D1" s="45"/>
      <c r="E1" s="45"/>
      <c r="F1" s="45"/>
      <c r="G1" s="45"/>
      <c r="H1" s="45"/>
      <c r="I1" s="45"/>
    </row>
    <row r="2" s="42" customFormat="1" ht="18.95" customHeight="1" spans="1:9">
      <c r="A2" s="46" t="s">
        <v>20</v>
      </c>
      <c r="B2" s="46"/>
      <c r="C2" s="46"/>
      <c r="D2" s="46"/>
      <c r="E2" s="46"/>
      <c r="F2" s="46"/>
      <c r="G2" s="46"/>
      <c r="H2" s="46"/>
      <c r="I2" s="46"/>
    </row>
    <row r="3" s="43" customFormat="1" ht="24" customHeight="1" spans="1:25">
      <c r="A3" s="47" t="s">
        <v>111</v>
      </c>
      <c r="B3" s="48" t="s">
        <v>112</v>
      </c>
      <c r="C3" s="48"/>
      <c r="D3" s="48"/>
      <c r="E3" s="49" t="s">
        <v>113</v>
      </c>
      <c r="F3" s="48"/>
      <c r="G3" s="48"/>
      <c r="H3" s="50" t="s">
        <v>5</v>
      </c>
      <c r="I3" s="50" t="s">
        <v>114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="43" customFormat="1" ht="24" customHeight="1" spans="1:9">
      <c r="A4" s="51"/>
      <c r="B4" s="52" t="s">
        <v>115</v>
      </c>
      <c r="C4" s="52" t="s">
        <v>116</v>
      </c>
      <c r="D4" s="52" t="s">
        <v>117</v>
      </c>
      <c r="E4" s="52" t="s">
        <v>118</v>
      </c>
      <c r="F4" s="52" t="s">
        <v>115</v>
      </c>
      <c r="G4" s="52" t="s">
        <v>116</v>
      </c>
      <c r="H4" s="53"/>
      <c r="I4" s="59"/>
    </row>
    <row r="5" s="43" customFormat="1" ht="33" customHeight="1" spans="1:9">
      <c r="A5" s="14" t="s">
        <v>119</v>
      </c>
      <c r="B5" s="54"/>
      <c r="C5" s="54"/>
      <c r="D5" s="54"/>
      <c r="E5" s="54"/>
      <c r="F5" s="54"/>
      <c r="G5" s="54"/>
      <c r="H5" s="55"/>
      <c r="I5" s="56">
        <f>ROUND(ROUND(B5,1)+ROUND(C5,1)+ROUND(D5,1)+ROUND(E5,1)+ROUND(F5,1)+ROUND(G5,1)+ROUND(H5,1),1)</f>
        <v>0</v>
      </c>
    </row>
    <row r="6" s="43" customFormat="1" ht="33" customHeight="1" spans="1:9">
      <c r="A6" s="14" t="s">
        <v>120</v>
      </c>
      <c r="B6" s="54"/>
      <c r="C6" s="54"/>
      <c r="D6" s="54"/>
      <c r="E6" s="54"/>
      <c r="F6" s="54"/>
      <c r="G6" s="54"/>
      <c r="H6" s="55"/>
      <c r="I6" s="56">
        <f>ROUND(ROUND(B6,1)+ROUND(C6,1)+ROUND(D6,1)+ROUND(E6,1)+ROUND(F6,1)+ROUND(G6,1)+ROUND(H6,1),1)</f>
        <v>0</v>
      </c>
    </row>
    <row r="7" s="43" customFormat="1" ht="33" customHeight="1" spans="1:9">
      <c r="A7" s="14" t="s">
        <v>121</v>
      </c>
      <c r="B7" s="54"/>
      <c r="C7" s="54"/>
      <c r="D7" s="54"/>
      <c r="E7" s="54"/>
      <c r="F7" s="54"/>
      <c r="G7" s="54"/>
      <c r="H7" s="55"/>
      <c r="I7" s="56">
        <f>ROUND(ROUND(B7,1)+ROUND(C7,1)+ROUND(D7,1)+ROUND(E7,1)+ROUND(F7,1)+ROUND(G7,1)+ROUND(H7,1),1)</f>
        <v>0</v>
      </c>
    </row>
    <row r="8" s="43" customFormat="1" ht="33" customHeight="1" spans="1:9">
      <c r="A8" s="14" t="s">
        <v>122</v>
      </c>
      <c r="B8" s="54"/>
      <c r="C8" s="54"/>
      <c r="D8" s="54"/>
      <c r="E8" s="54"/>
      <c r="F8" s="54"/>
      <c r="G8" s="54"/>
      <c r="H8" s="55"/>
      <c r="I8" s="56">
        <f>ROUND(ROUND(B8,1)+ROUND(C8,1)+ROUND(D8,1)+ROUND(E8,1)+ROUND(F8,1)+ROUND(G8,1)+ROUND(H8,1),1)</f>
        <v>0</v>
      </c>
    </row>
    <row r="9" s="43" customFormat="1" ht="33" customHeight="1" spans="1:9">
      <c r="A9" s="14" t="s">
        <v>123</v>
      </c>
      <c r="B9" s="54"/>
      <c r="C9" s="54"/>
      <c r="D9" s="54"/>
      <c r="E9" s="54"/>
      <c r="F9" s="54"/>
      <c r="G9" s="54"/>
      <c r="H9" s="55"/>
      <c r="I9" s="56">
        <f>ROUND(ROUND(B9,1)+ROUND(C9,1)+ROUND(D9,1)+ROUND(E9,1)+ROUND(F9,1)+ROUND(G9,1)+ROUND(H9,1),1)</f>
        <v>0</v>
      </c>
    </row>
    <row r="10" s="41" customFormat="1" ht="33" customHeight="1" spans="1:9">
      <c r="A10" s="14" t="s">
        <v>114</v>
      </c>
      <c r="B10" s="56">
        <f>ROUND(ROUND(B5,1)+ROUND(B6,1)+ROUND(B7,1)+ROUND(B8,1)+ROUND(B9,1),1)</f>
        <v>0</v>
      </c>
      <c r="C10" s="56">
        <f t="shared" ref="C10:I10" si="0">ROUND(ROUND(C5,1)+ROUND(C6,1)+ROUND(C7,1)+ROUND(C8,1)+ROUND(C9,1),1)</f>
        <v>0</v>
      </c>
      <c r="D10" s="56">
        <f t="shared" si="0"/>
        <v>0</v>
      </c>
      <c r="E10" s="56">
        <f t="shared" si="0"/>
        <v>0</v>
      </c>
      <c r="F10" s="56">
        <f t="shared" si="0"/>
        <v>0</v>
      </c>
      <c r="G10" s="56">
        <f t="shared" si="0"/>
        <v>0</v>
      </c>
      <c r="H10" s="56">
        <f t="shared" si="0"/>
        <v>0</v>
      </c>
      <c r="I10" s="56">
        <f t="shared" si="0"/>
        <v>0</v>
      </c>
    </row>
    <row r="11" s="41" customFormat="1" ht="57" customHeight="1" spans="1:9">
      <c r="A11" s="57" t="s">
        <v>124</v>
      </c>
      <c r="B11" s="57"/>
      <c r="C11" s="57"/>
      <c r="D11" s="57"/>
      <c r="E11" s="57"/>
      <c r="F11" s="57"/>
      <c r="G11" s="57"/>
      <c r="H11" s="57"/>
      <c r="I11" s="57"/>
    </row>
  </sheetData>
  <sheetProtection password="C6EF" sheet="1" objects="1"/>
  <mergeCells count="8">
    <mergeCell ref="A1:I1"/>
    <mergeCell ref="A2:I2"/>
    <mergeCell ref="B3:D3"/>
    <mergeCell ref="E3:G3"/>
    <mergeCell ref="A11:I11"/>
    <mergeCell ref="A3:A4"/>
    <mergeCell ref="H3:H4"/>
    <mergeCell ref="I3:I4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3"/>
  <sheetViews>
    <sheetView showZeros="0" view="pageBreakPreview" zoomScale="85" zoomScaleNormal="100" zoomScaleSheetLayoutView="85" workbookViewId="0">
      <selection activeCell="C16" sqref="C16"/>
    </sheetView>
  </sheetViews>
  <sheetFormatPr defaultColWidth="9" defaultRowHeight="12"/>
  <cols>
    <col min="1" max="1" width="6.13888888888889" style="17" customWidth="1"/>
    <col min="2" max="2" width="21.75" style="17" customWidth="1"/>
    <col min="3" max="3" width="7.33333333333333" style="17" customWidth="1"/>
    <col min="4" max="21" width="5.62962962962963" style="17" customWidth="1"/>
    <col min="22" max="22" width="5.5" style="17" customWidth="1"/>
    <col min="23" max="23" width="4.62962962962963" style="17" customWidth="1"/>
    <col min="24" max="16384" width="9" style="17"/>
  </cols>
  <sheetData>
    <row r="1" ht="21.95" customHeight="1" spans="1:37">
      <c r="A1" s="19" t="s">
        <v>125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ht="25" customHeight="1" spans="1:37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ht="24" customHeight="1" spans="1:37">
      <c r="A3" s="21" t="s">
        <v>21</v>
      </c>
      <c r="B3" s="22" t="s">
        <v>22</v>
      </c>
      <c r="C3" s="21" t="s">
        <v>126</v>
      </c>
      <c r="D3" s="22" t="s">
        <v>127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 t="s">
        <v>114</v>
      </c>
      <c r="U3" s="22" t="s">
        <v>128</v>
      </c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</row>
    <row r="4" ht="24" customHeight="1" spans="1:21">
      <c r="A4" s="21"/>
      <c r="B4" s="23"/>
      <c r="C4" s="21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1"/>
      <c r="U4" s="22"/>
    </row>
    <row r="5" ht="20" customHeight="1" spans="1:21">
      <c r="A5" s="22">
        <v>1</v>
      </c>
      <c r="B5" s="24" t="s">
        <v>129</v>
      </c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37">
        <f>ROUND(C5,0)</f>
        <v>0</v>
      </c>
      <c r="U5" s="38"/>
    </row>
    <row r="6" ht="20" customHeight="1" spans="1:21">
      <c r="A6" s="22">
        <v>2</v>
      </c>
      <c r="B6" s="24" t="s">
        <v>130</v>
      </c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37">
        <f t="shared" ref="T6:T16" si="0">ROUND(C6,0)</f>
        <v>0</v>
      </c>
      <c r="U6" s="38"/>
    </row>
    <row r="7" ht="20" customHeight="1" spans="1:21">
      <c r="A7" s="22">
        <v>3</v>
      </c>
      <c r="B7" s="27" t="s">
        <v>131</v>
      </c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37">
        <f t="shared" si="0"/>
        <v>0</v>
      </c>
      <c r="U7" s="38"/>
    </row>
    <row r="8" ht="20" customHeight="1" spans="1:21">
      <c r="A8" s="22">
        <v>4</v>
      </c>
      <c r="B8" s="28" t="s">
        <v>132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37">
        <f t="shared" si="0"/>
        <v>0</v>
      </c>
      <c r="U8" s="38"/>
    </row>
    <row r="9" ht="20" customHeight="1" spans="1:21">
      <c r="A9" s="22">
        <v>5</v>
      </c>
      <c r="B9" s="29" t="s">
        <v>133</v>
      </c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37">
        <f t="shared" si="0"/>
        <v>0</v>
      </c>
      <c r="U9" s="38"/>
    </row>
    <row r="10" ht="20" customHeight="1" spans="1:21">
      <c r="A10" s="22">
        <v>6</v>
      </c>
      <c r="B10" s="29" t="s">
        <v>134</v>
      </c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37">
        <f t="shared" si="0"/>
        <v>0</v>
      </c>
      <c r="U10" s="38"/>
    </row>
    <row r="11" s="17" customFormat="1" ht="20" customHeight="1" spans="1:21">
      <c r="A11" s="22">
        <v>7</v>
      </c>
      <c r="B11" s="24" t="s">
        <v>135</v>
      </c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37">
        <f t="shared" si="0"/>
        <v>0</v>
      </c>
      <c r="U11" s="38"/>
    </row>
    <row r="12" ht="20" customHeight="1" spans="1:21">
      <c r="A12" s="22">
        <v>8</v>
      </c>
      <c r="B12" s="24" t="s">
        <v>136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37">
        <f t="shared" si="0"/>
        <v>0</v>
      </c>
      <c r="U12" s="38"/>
    </row>
    <row r="13" ht="20" customHeight="1" spans="1:21">
      <c r="A13" s="22">
        <v>9</v>
      </c>
      <c r="B13" s="24" t="s">
        <v>137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37">
        <f t="shared" si="0"/>
        <v>0</v>
      </c>
      <c r="U13" s="38"/>
    </row>
    <row r="14" ht="20" customHeight="1" spans="1:21">
      <c r="A14" s="22">
        <v>10</v>
      </c>
      <c r="B14" s="24" t="s">
        <v>138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7">
        <f t="shared" si="0"/>
        <v>0</v>
      </c>
      <c r="U14" s="38"/>
    </row>
    <row r="15" ht="20" customHeight="1" spans="1:21">
      <c r="A15" s="22">
        <v>11</v>
      </c>
      <c r="B15" s="24" t="s">
        <v>139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7">
        <f t="shared" si="0"/>
        <v>0</v>
      </c>
      <c r="U15" s="38"/>
    </row>
    <row r="16" ht="20" customHeight="1" spans="1:21">
      <c r="A16" s="22">
        <v>12</v>
      </c>
      <c r="B16" s="24" t="s">
        <v>30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7">
        <f t="shared" si="0"/>
        <v>0</v>
      </c>
      <c r="U16" s="38"/>
    </row>
    <row r="17" ht="26" customHeight="1" spans="1:21">
      <c r="A17" s="30" t="s">
        <v>140</v>
      </c>
      <c r="B17" s="31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9">
        <f>SUM(T5:T16)</f>
        <v>0</v>
      </c>
      <c r="U17" s="40"/>
    </row>
    <row r="18" ht="19" customHeight="1" spans="1:21">
      <c r="A18" s="21" t="s">
        <v>141</v>
      </c>
      <c r="B18" s="24" t="s">
        <v>142</v>
      </c>
      <c r="C18" s="24"/>
      <c r="D18" s="24"/>
      <c r="E18" s="24"/>
      <c r="F18" s="22">
        <f>T5</f>
        <v>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="17" customFormat="1" ht="19" customHeight="1" spans="1:21">
      <c r="A19" s="21"/>
      <c r="B19" s="24" t="s">
        <v>143</v>
      </c>
      <c r="C19" s="24"/>
      <c r="D19" s="24"/>
      <c r="E19" s="24"/>
      <c r="F19" s="22">
        <f>SUM(T6:T7)</f>
        <v>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ht="19" customHeight="1" spans="1:21">
      <c r="A20" s="21"/>
      <c r="B20" s="22" t="s">
        <v>144</v>
      </c>
      <c r="C20" s="22"/>
      <c r="D20" s="22"/>
      <c r="E20" s="22"/>
      <c r="F20" s="22">
        <f>SUM(T8:T14)</f>
        <v>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ht="19" customHeight="1" spans="1:21">
      <c r="A21" s="21"/>
      <c r="B21" s="22" t="s">
        <v>145</v>
      </c>
      <c r="C21" s="22"/>
      <c r="D21" s="22"/>
      <c r="E21" s="22"/>
      <c r="F21" s="22">
        <f>SUM(T15)</f>
        <v>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ht="19" customHeight="1" spans="1:21">
      <c r="A22" s="21"/>
      <c r="B22" s="22" t="s">
        <v>146</v>
      </c>
      <c r="C22" s="22"/>
      <c r="D22" s="22"/>
      <c r="E22" s="22"/>
      <c r="F22" s="22">
        <f>SUM(T16:T16)</f>
        <v>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="18" customFormat="1" ht="34" customHeight="1" spans="1:21">
      <c r="A23" s="34" t="s">
        <v>147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</sheetData>
  <sheetProtection password="C6EF" sheet="1" objects="1"/>
  <mergeCells count="21">
    <mergeCell ref="A1:U1"/>
    <mergeCell ref="A2:U2"/>
    <mergeCell ref="D3:S3"/>
    <mergeCell ref="A17:C17"/>
    <mergeCell ref="B18:E18"/>
    <mergeCell ref="F18:T18"/>
    <mergeCell ref="B19:E19"/>
    <mergeCell ref="F19:T19"/>
    <mergeCell ref="B20:E20"/>
    <mergeCell ref="F20:T20"/>
    <mergeCell ref="B21:E21"/>
    <mergeCell ref="F21:T21"/>
    <mergeCell ref="B22:E22"/>
    <mergeCell ref="F22:T22"/>
    <mergeCell ref="A23:U23"/>
    <mergeCell ref="A3:A4"/>
    <mergeCell ref="A18:A22"/>
    <mergeCell ref="B3:B4"/>
    <mergeCell ref="C3:C4"/>
    <mergeCell ref="T3:T4"/>
    <mergeCell ref="U3:U4"/>
  </mergeCells>
  <printOptions horizontalCentered="1"/>
  <pageMargins left="0.393055555555556" right="0.432638888888889" top="0.751388888888889" bottom="0.751388888888889" header="0.297916666666667" footer="0.297916666666667"/>
  <pageSetup paperSize="9" scale="97" orientation="landscape"/>
  <headerFooter/>
  <rowBreaks count="2" manualBreakCount="2">
    <brk id="23" max="16383" man="1"/>
    <brk id="2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2"/>
  <sheetViews>
    <sheetView tabSelected="1" view="pageBreakPreview" zoomScaleNormal="115" zoomScaleSheetLayoutView="100" workbookViewId="0">
      <selection activeCell="K13" sqref="K13"/>
    </sheetView>
  </sheetViews>
  <sheetFormatPr defaultColWidth="9" defaultRowHeight="15.6"/>
  <cols>
    <col min="1" max="1" width="14.75" style="4" customWidth="1"/>
    <col min="2" max="6" width="13.8796296296296" style="4" customWidth="1"/>
    <col min="7" max="7" width="5.5" style="4" customWidth="1"/>
    <col min="8" max="8" width="4.62962962962963" style="4" customWidth="1"/>
    <col min="9" max="16384" width="9" style="4"/>
  </cols>
  <sheetData>
    <row r="1" ht="42" customHeight="1" spans="1:6">
      <c r="A1" s="5" t="s">
        <v>148</v>
      </c>
      <c r="B1" s="5"/>
      <c r="C1" s="5"/>
      <c r="D1" s="5"/>
      <c r="E1" s="5"/>
      <c r="F1" s="5"/>
    </row>
    <row r="2" s="1" customFormat="1" ht="27" customHeight="1" spans="1:6">
      <c r="A2" s="6" t="s">
        <v>20</v>
      </c>
      <c r="B2" s="6"/>
      <c r="C2" s="6"/>
      <c r="D2" s="6"/>
      <c r="E2" s="6"/>
      <c r="F2" s="6"/>
    </row>
    <row r="3" s="2" customFormat="1" ht="20.1" customHeight="1" spans="1:22">
      <c r="A3" s="7" t="s">
        <v>149</v>
      </c>
      <c r="B3" s="7" t="s">
        <v>150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2" customFormat="1" ht="20.1" customHeight="1" spans="1:6">
      <c r="A4" s="9"/>
      <c r="B4" s="7" t="s">
        <v>151</v>
      </c>
      <c r="C4" s="7" t="s">
        <v>152</v>
      </c>
      <c r="D4" s="7" t="s">
        <v>153</v>
      </c>
      <c r="E4" s="7" t="s">
        <v>154</v>
      </c>
      <c r="F4" s="7" t="s">
        <v>155</v>
      </c>
    </row>
    <row r="5" s="2" customFormat="1" ht="30" customHeight="1" spans="1:6">
      <c r="A5" s="10">
        <v>43556</v>
      </c>
      <c r="B5" s="11"/>
      <c r="C5" s="11"/>
      <c r="D5" s="11"/>
      <c r="E5" s="12"/>
      <c r="F5" s="11"/>
    </row>
    <row r="6" s="2" customFormat="1" ht="30" customHeight="1" spans="1:6">
      <c r="A6" s="10">
        <v>43586</v>
      </c>
      <c r="B6" s="11"/>
      <c r="C6" s="11"/>
      <c r="D6" s="11"/>
      <c r="E6" s="12"/>
      <c r="F6" s="11"/>
    </row>
    <row r="7" s="2" customFormat="1" ht="30" customHeight="1" spans="1:6">
      <c r="A7" s="10">
        <v>43617</v>
      </c>
      <c r="B7" s="11"/>
      <c r="C7" s="11"/>
      <c r="D7" s="11"/>
      <c r="E7" s="12"/>
      <c r="F7" s="11"/>
    </row>
    <row r="8" s="2" customFormat="1" ht="30" customHeight="1" spans="1:6">
      <c r="A8" s="10">
        <v>43647</v>
      </c>
      <c r="B8" s="11"/>
      <c r="C8" s="11"/>
      <c r="D8" s="11"/>
      <c r="E8" s="12"/>
      <c r="F8" s="11"/>
    </row>
    <row r="9" s="2" customFormat="1" ht="30" customHeight="1" spans="1:6">
      <c r="A9" s="10">
        <v>43678</v>
      </c>
      <c r="B9" s="11"/>
      <c r="C9" s="11"/>
      <c r="D9" s="11"/>
      <c r="E9" s="12"/>
      <c r="F9" s="11"/>
    </row>
    <row r="10" s="2" customFormat="1" ht="30" customHeight="1" spans="1:6">
      <c r="A10" s="10">
        <v>43709</v>
      </c>
      <c r="B10" s="11"/>
      <c r="C10" s="11"/>
      <c r="D10" s="11"/>
      <c r="E10" s="12"/>
      <c r="F10" s="11"/>
    </row>
    <row r="11" s="2" customFormat="1" ht="30" customHeight="1" spans="1:6">
      <c r="A11" s="10">
        <v>43739</v>
      </c>
      <c r="B11" s="11"/>
      <c r="C11" s="11"/>
      <c r="D11" s="11"/>
      <c r="E11" s="12"/>
      <c r="F11" s="11"/>
    </row>
    <row r="12" s="2" customFormat="1" ht="30" customHeight="1" spans="1:6">
      <c r="A12" s="10">
        <v>43770</v>
      </c>
      <c r="B12" s="11"/>
      <c r="C12" s="11"/>
      <c r="D12" s="11"/>
      <c r="E12" s="12"/>
      <c r="F12" s="11"/>
    </row>
    <row r="13" s="2" customFormat="1" ht="30" customHeight="1" spans="1:6">
      <c r="A13" s="10">
        <v>43800</v>
      </c>
      <c r="B13" s="11"/>
      <c r="C13" s="11"/>
      <c r="D13" s="11"/>
      <c r="E13" s="12"/>
      <c r="F13" s="11"/>
    </row>
    <row r="14" s="2" customFormat="1" ht="30" customHeight="1" spans="1:6">
      <c r="A14" s="10">
        <v>43831</v>
      </c>
      <c r="B14" s="13"/>
      <c r="C14" s="13"/>
      <c r="D14" s="13"/>
      <c r="E14" s="13"/>
      <c r="F14" s="13"/>
    </row>
    <row r="15" s="2" customFormat="1" ht="30" customHeight="1" spans="1:6">
      <c r="A15" s="10">
        <v>43862</v>
      </c>
      <c r="B15" s="13"/>
      <c r="C15" s="13"/>
      <c r="D15" s="13"/>
      <c r="E15" s="13"/>
      <c r="F15" s="13"/>
    </row>
    <row r="16" s="2" customFormat="1" ht="30" customHeight="1" spans="1:6">
      <c r="A16" s="10">
        <v>43891</v>
      </c>
      <c r="B16" s="13"/>
      <c r="C16" s="13"/>
      <c r="D16" s="13"/>
      <c r="E16" s="13"/>
      <c r="F16" s="13"/>
    </row>
    <row r="17" s="3" customFormat="1" ht="30" customHeight="1" spans="1:6">
      <c r="A17" s="10">
        <v>43922</v>
      </c>
      <c r="B17" s="13"/>
      <c r="C17" s="13"/>
      <c r="D17" s="13"/>
      <c r="E17" s="13"/>
      <c r="F17" s="13"/>
    </row>
    <row r="18" s="3" customFormat="1" ht="30" customHeight="1" spans="1:6">
      <c r="A18" s="10">
        <v>43952</v>
      </c>
      <c r="B18" s="13"/>
      <c r="C18" s="13"/>
      <c r="D18" s="13"/>
      <c r="E18" s="13"/>
      <c r="F18" s="13"/>
    </row>
    <row r="19" s="3" customFormat="1" ht="30" customHeight="1" spans="1:6">
      <c r="A19" s="10">
        <v>43983</v>
      </c>
      <c r="B19" s="13"/>
      <c r="C19" s="13"/>
      <c r="D19" s="13"/>
      <c r="E19" s="13"/>
      <c r="F19" s="13"/>
    </row>
    <row r="20" s="3" customFormat="1" ht="30" customHeight="1" spans="1:6">
      <c r="A20" s="10">
        <v>44013</v>
      </c>
      <c r="B20" s="13"/>
      <c r="C20" s="13"/>
      <c r="D20" s="13"/>
      <c r="E20" s="13"/>
      <c r="F20" s="13"/>
    </row>
    <row r="21" ht="30" customHeight="1" spans="1:6">
      <c r="A21" s="14" t="s">
        <v>5</v>
      </c>
      <c r="B21" s="15"/>
      <c r="C21" s="15"/>
      <c r="D21" s="15"/>
      <c r="E21" s="15"/>
      <c r="F21" s="15"/>
    </row>
    <row r="22" ht="24" customHeight="1" spans="1:6">
      <c r="A22" s="16" t="s">
        <v>156</v>
      </c>
      <c r="B22" s="16"/>
      <c r="C22" s="16"/>
      <c r="D22" s="16"/>
      <c r="E22" s="16"/>
      <c r="F22" s="16"/>
    </row>
  </sheetData>
  <sheetProtection password="C6EF" sheet="1" objects="1"/>
  <mergeCells count="5">
    <mergeCell ref="A1:F1"/>
    <mergeCell ref="A2:F2"/>
    <mergeCell ref="B3:F3"/>
    <mergeCell ref="A22:F22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1"/>
  <sheetViews>
    <sheetView showZeros="0" view="pageBreakPreview" zoomScaleNormal="100" zoomScaleSheetLayoutView="100" workbookViewId="0">
      <selection activeCell="G5" sqref="G5"/>
    </sheetView>
  </sheetViews>
  <sheetFormatPr defaultColWidth="9" defaultRowHeight="15.6"/>
  <cols>
    <col min="1" max="1" width="5.87962962962963" style="4" customWidth="1"/>
    <col min="2" max="2" width="22.75" style="4" customWidth="1"/>
    <col min="3" max="8" width="15.1296296296296" style="68" customWidth="1"/>
    <col min="9" max="16384" width="9" style="4"/>
  </cols>
  <sheetData>
    <row r="1" s="67" customFormat="1" ht="39" customHeight="1" spans="1:255">
      <c r="A1" s="88" t="s">
        <v>19</v>
      </c>
      <c r="B1" s="88"/>
      <c r="C1" s="88"/>
      <c r="D1" s="88"/>
      <c r="E1" s="88"/>
      <c r="F1" s="88"/>
      <c r="G1" s="88"/>
      <c r="H1" s="88"/>
      <c r="IU1" s="4"/>
    </row>
    <row r="2" s="67" customFormat="1" ht="18.95" customHeight="1" spans="1:255">
      <c r="A2" s="89" t="s">
        <v>20</v>
      </c>
      <c r="B2" s="89"/>
      <c r="C2" s="90"/>
      <c r="D2" s="90"/>
      <c r="E2" s="90"/>
      <c r="F2" s="90"/>
      <c r="G2" s="90"/>
      <c r="H2" s="90"/>
      <c r="IU2" s="4"/>
    </row>
    <row r="3" s="67" customFormat="1" ht="39" customHeight="1" spans="1:255">
      <c r="A3" s="21" t="s">
        <v>21</v>
      </c>
      <c r="B3" s="21" t="s">
        <v>22</v>
      </c>
      <c r="C3" s="21" t="s">
        <v>4</v>
      </c>
      <c r="D3" s="21"/>
      <c r="E3" s="21"/>
      <c r="F3" s="21" t="s">
        <v>5</v>
      </c>
      <c r="G3" s="21"/>
      <c r="H3" s="21"/>
      <c r="IU3" s="4"/>
    </row>
    <row r="4" s="68" customFormat="1" ht="36" customHeight="1" spans="1:8">
      <c r="A4" s="21"/>
      <c r="B4" s="21"/>
      <c r="C4" s="21" t="s">
        <v>23</v>
      </c>
      <c r="D4" s="21" t="s">
        <v>24</v>
      </c>
      <c r="E4" s="21" t="s">
        <v>25</v>
      </c>
      <c r="F4" s="21" t="s">
        <v>23</v>
      </c>
      <c r="G4" s="21" t="s">
        <v>24</v>
      </c>
      <c r="H4" s="21" t="s">
        <v>25</v>
      </c>
    </row>
    <row r="5" s="68" customFormat="1" ht="32.1" customHeight="1" spans="1:8">
      <c r="A5" s="22">
        <v>1</v>
      </c>
      <c r="B5" s="81" t="s">
        <v>26</v>
      </c>
      <c r="C5" s="21">
        <f>附件1!F18</f>
        <v>0</v>
      </c>
      <c r="D5" s="74"/>
      <c r="E5" s="96">
        <f>ROUND(ROUND(C5,0)*ROUND(D5,0),0)</f>
        <v>0</v>
      </c>
      <c r="F5" s="22">
        <v>24</v>
      </c>
      <c r="G5" s="38"/>
      <c r="H5" s="22">
        <f>ROUND(ROUND(F5,0)*ROUND(G5,0),0)</f>
        <v>0</v>
      </c>
    </row>
    <row r="6" s="68" customFormat="1" ht="32.1" customHeight="1" spans="1:8">
      <c r="A6" s="22">
        <v>2</v>
      </c>
      <c r="B6" s="81" t="s">
        <v>27</v>
      </c>
      <c r="C6" s="21">
        <f>附件1!F19</f>
        <v>0</v>
      </c>
      <c r="D6" s="74"/>
      <c r="E6" s="96">
        <f>ROUND(ROUND(C6,0)*ROUND(D6,0),0)</f>
        <v>0</v>
      </c>
      <c r="F6" s="22"/>
      <c r="G6" s="97"/>
      <c r="H6" s="22"/>
    </row>
    <row r="7" s="68" customFormat="1" ht="32.1" customHeight="1" spans="1:8">
      <c r="A7" s="22">
        <v>2</v>
      </c>
      <c r="B7" s="81" t="s">
        <v>28</v>
      </c>
      <c r="C7" s="21">
        <f>附件1!F20</f>
        <v>0</v>
      </c>
      <c r="D7" s="74"/>
      <c r="E7" s="96">
        <f>ROUND(ROUND(C7,0)*ROUND(D7,0),0)</f>
        <v>0</v>
      </c>
      <c r="F7" s="97"/>
      <c r="G7" s="97"/>
      <c r="H7" s="97"/>
    </row>
    <row r="8" s="68" customFormat="1" ht="32.1" customHeight="1" spans="1:8">
      <c r="A8" s="22">
        <v>3</v>
      </c>
      <c r="B8" s="81" t="s">
        <v>29</v>
      </c>
      <c r="C8" s="21">
        <f>附件1!F21</f>
        <v>0</v>
      </c>
      <c r="D8" s="74"/>
      <c r="E8" s="96">
        <f>ROUND(ROUND(C8,0)*ROUND(D8,0),0)</f>
        <v>0</v>
      </c>
      <c r="F8" s="97"/>
      <c r="G8" s="97"/>
      <c r="H8" s="97"/>
    </row>
    <row r="9" s="68" customFormat="1" ht="32.1" customHeight="1" spans="1:8">
      <c r="A9" s="22">
        <v>4</v>
      </c>
      <c r="B9" s="81" t="s">
        <v>30</v>
      </c>
      <c r="C9" s="21">
        <f>附件1!F22</f>
        <v>0</v>
      </c>
      <c r="D9" s="74"/>
      <c r="E9" s="96">
        <f>ROUND(ROUND(C9,0)*ROUND(D9,0),0)</f>
        <v>0</v>
      </c>
      <c r="F9" s="97"/>
      <c r="G9" s="97"/>
      <c r="H9" s="97"/>
    </row>
    <row r="10" s="68" customFormat="1" ht="32.1" customHeight="1" spans="1:8">
      <c r="A10" s="75" t="s">
        <v>31</v>
      </c>
      <c r="B10" s="77"/>
      <c r="C10" s="22"/>
      <c r="D10" s="22"/>
      <c r="E10" s="22">
        <f>ROUND(ROUND(E5,0)+ROUND(E6,0)+ROUND(E7,0)+ROUND(E8,0)+ROUND(E9,0),0)</f>
        <v>0</v>
      </c>
      <c r="F10" s="22"/>
      <c r="G10" s="22"/>
      <c r="H10" s="22">
        <f>ROUND(ROUND(H5,0)+ROUND(H6,0)+ROUND(H7,0)+ROUND(H8,0)+ROUND(H9,0),0)</f>
        <v>0</v>
      </c>
    </row>
    <row r="11" s="68" customFormat="1" spans="1:2">
      <c r="A11" s="79" t="s">
        <v>32</v>
      </c>
      <c r="B11" s="79"/>
    </row>
  </sheetData>
  <sheetProtection password="C6EF" sheet="1" objects="1"/>
  <mergeCells count="8">
    <mergeCell ref="A1:H1"/>
    <mergeCell ref="A2:H2"/>
    <mergeCell ref="C3:E3"/>
    <mergeCell ref="F3:H3"/>
    <mergeCell ref="A10:B10"/>
    <mergeCell ref="A11:D11"/>
    <mergeCell ref="A3:A4"/>
    <mergeCell ref="B3:B4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A1" sqref="A1:M1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36.95" customHeight="1" spans="1:13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scale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M20" sqref="M20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26.1" customHeight="1" spans="1:13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Zeros="0" view="pageBreakPreview" zoomScale="85" zoomScaleNormal="100" zoomScaleSheetLayoutView="85" topLeftCell="A2" workbookViewId="0">
      <selection activeCell="M20" sqref="M20"/>
    </sheetView>
  </sheetViews>
  <sheetFormatPr defaultColWidth="9" defaultRowHeight="15.6"/>
  <cols>
    <col min="1" max="1" width="5" style="68" customWidth="1"/>
    <col min="2" max="2" width="22.3796296296296" style="4" customWidth="1"/>
    <col min="3" max="3" width="7.5" style="4" customWidth="1"/>
    <col min="4" max="4" width="8.25" style="68" customWidth="1"/>
    <col min="5" max="7" width="11.6296296296296" style="68" customWidth="1"/>
    <col min="8" max="8" width="22.5" style="68" customWidth="1"/>
    <col min="9" max="9" width="8.5" style="68" customWidth="1"/>
    <col min="10" max="10" width="9.37962962962963" style="68" customWidth="1"/>
    <col min="11" max="12" width="10" style="68" customWidth="1"/>
    <col min="13" max="13" width="11.6296296296296" style="68" customWidth="1"/>
    <col min="14" max="15" width="12.6296296296296" style="4"/>
    <col min="16" max="16384" width="9" style="4"/>
  </cols>
  <sheetData>
    <row r="1" s="67" customFormat="1" ht="39" customHeight="1" spans="1:13">
      <c r="A1" s="88" t="s">
        <v>36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="87" customFormat="1" ht="20.1" customHeight="1" spans="1:13">
      <c r="A2" s="89" t="s">
        <v>20</v>
      </c>
      <c r="B2" s="89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="67" customFormat="1" ht="24" customHeight="1" spans="1:13">
      <c r="A3" s="22" t="s">
        <v>21</v>
      </c>
      <c r="B3" s="91" t="s">
        <v>4</v>
      </c>
      <c r="C3" s="92"/>
      <c r="D3" s="92"/>
      <c r="E3" s="92"/>
      <c r="F3" s="92"/>
      <c r="G3" s="93"/>
      <c r="H3" s="92" t="s">
        <v>5</v>
      </c>
      <c r="I3" s="92"/>
      <c r="J3" s="92"/>
      <c r="K3" s="92"/>
      <c r="L3" s="92"/>
      <c r="M3" s="93"/>
    </row>
    <row r="4" ht="37" customHeight="1" spans="1:13">
      <c r="A4" s="22"/>
      <c r="B4" s="21" t="s">
        <v>37</v>
      </c>
      <c r="C4" s="21" t="s">
        <v>38</v>
      </c>
      <c r="D4" s="21" t="s">
        <v>39</v>
      </c>
      <c r="E4" s="21" t="s">
        <v>40</v>
      </c>
      <c r="F4" s="21" t="s">
        <v>41</v>
      </c>
      <c r="G4" s="21" t="s">
        <v>42</v>
      </c>
      <c r="H4" s="21" t="s">
        <v>37</v>
      </c>
      <c r="I4" s="21" t="s">
        <v>38</v>
      </c>
      <c r="J4" s="21" t="s">
        <v>39</v>
      </c>
      <c r="K4" s="21" t="s">
        <v>40</v>
      </c>
      <c r="L4" s="21" t="s">
        <v>41</v>
      </c>
      <c r="M4" s="21" t="s">
        <v>42</v>
      </c>
    </row>
    <row r="5" ht="26.1" customHeight="1" spans="1:13">
      <c r="A5" s="22">
        <v>1</v>
      </c>
      <c r="B5" s="73" t="s">
        <v>43</v>
      </c>
      <c r="C5" s="38"/>
      <c r="D5" s="74"/>
      <c r="E5" s="74"/>
      <c r="F5" s="74"/>
      <c r="G5" s="22">
        <f>ROUND(ROUND(E5,0)+ROUND(F5,0),0)</f>
        <v>0</v>
      </c>
      <c r="H5" s="21" t="s">
        <v>43</v>
      </c>
      <c r="I5" s="38"/>
      <c r="J5" s="38"/>
      <c r="K5" s="38"/>
      <c r="L5" s="38"/>
      <c r="M5" s="22">
        <f>ROUND(ROUND(K5,0)+ROUND(L5,0),0)</f>
        <v>0</v>
      </c>
    </row>
    <row r="6" s="68" customFormat="1" ht="26.1" customHeight="1" spans="1:13">
      <c r="A6" s="22">
        <v>2</v>
      </c>
      <c r="B6" s="73" t="s">
        <v>44</v>
      </c>
      <c r="C6" s="38"/>
      <c r="D6" s="74"/>
      <c r="E6" s="74"/>
      <c r="F6" s="74"/>
      <c r="G6" s="22">
        <f t="shared" ref="G6:G19" si="0">ROUND(ROUND(E6,0)+ROUND(F6,0),0)</f>
        <v>0</v>
      </c>
      <c r="H6" s="21" t="s">
        <v>44</v>
      </c>
      <c r="I6" s="38"/>
      <c r="J6" s="38"/>
      <c r="K6" s="38"/>
      <c r="L6" s="38"/>
      <c r="M6" s="22">
        <f t="shared" ref="M6:M19" si="1">ROUND(ROUND(K6,0)+ROUND(L6,0),0)</f>
        <v>0</v>
      </c>
    </row>
    <row r="7" s="68" customFormat="1" ht="26.1" customHeight="1" spans="1:13">
      <c r="A7" s="22">
        <v>3</v>
      </c>
      <c r="B7" s="73" t="s">
        <v>45</v>
      </c>
      <c r="C7" s="38"/>
      <c r="D7" s="74"/>
      <c r="E7" s="74"/>
      <c r="F7" s="74"/>
      <c r="G7" s="22">
        <f t="shared" si="0"/>
        <v>0</v>
      </c>
      <c r="H7" s="21" t="s">
        <v>45</v>
      </c>
      <c r="I7" s="74"/>
      <c r="J7" s="74"/>
      <c r="K7" s="74"/>
      <c r="L7" s="74"/>
      <c r="M7" s="22">
        <f t="shared" si="1"/>
        <v>0</v>
      </c>
    </row>
    <row r="8" s="68" customFormat="1" ht="26.1" customHeight="1" spans="1:13">
      <c r="A8" s="22">
        <v>4</v>
      </c>
      <c r="B8" s="73" t="s">
        <v>46</v>
      </c>
      <c r="C8" s="38"/>
      <c r="D8" s="74"/>
      <c r="E8" s="74"/>
      <c r="F8" s="74"/>
      <c r="G8" s="22">
        <f t="shared" si="0"/>
        <v>0</v>
      </c>
      <c r="H8" s="21" t="s">
        <v>46</v>
      </c>
      <c r="I8" s="74"/>
      <c r="J8" s="74"/>
      <c r="K8" s="74"/>
      <c r="L8" s="74"/>
      <c r="M8" s="22">
        <f t="shared" si="1"/>
        <v>0</v>
      </c>
    </row>
    <row r="9" s="68" customFormat="1" ht="26.1" customHeight="1" spans="1:13">
      <c r="A9" s="22">
        <v>5</v>
      </c>
      <c r="B9" s="73" t="s">
        <v>47</v>
      </c>
      <c r="C9" s="38"/>
      <c r="D9" s="74"/>
      <c r="E9" s="74"/>
      <c r="F9" s="74"/>
      <c r="G9" s="22">
        <f t="shared" si="0"/>
        <v>0</v>
      </c>
      <c r="H9" s="21" t="s">
        <v>47</v>
      </c>
      <c r="I9" s="74"/>
      <c r="J9" s="74"/>
      <c r="K9" s="74"/>
      <c r="L9" s="74"/>
      <c r="M9" s="22">
        <f t="shared" si="1"/>
        <v>0</v>
      </c>
    </row>
    <row r="10" s="68" customFormat="1" ht="26.1" customHeight="1" spans="1:13">
      <c r="A10" s="22">
        <v>6</v>
      </c>
      <c r="B10" s="73" t="s">
        <v>48</v>
      </c>
      <c r="C10" s="38"/>
      <c r="D10" s="74"/>
      <c r="E10" s="74"/>
      <c r="F10" s="74"/>
      <c r="G10" s="22">
        <f t="shared" si="0"/>
        <v>0</v>
      </c>
      <c r="H10" s="21" t="s">
        <v>48</v>
      </c>
      <c r="I10" s="74"/>
      <c r="J10" s="74"/>
      <c r="K10" s="74"/>
      <c r="L10" s="74"/>
      <c r="M10" s="22">
        <f t="shared" si="1"/>
        <v>0</v>
      </c>
    </row>
    <row r="11" s="68" customFormat="1" ht="26.1" customHeight="1" spans="1:13">
      <c r="A11" s="22">
        <v>7</v>
      </c>
      <c r="B11" s="73" t="s">
        <v>49</v>
      </c>
      <c r="C11" s="38"/>
      <c r="D11" s="74"/>
      <c r="E11" s="74"/>
      <c r="F11" s="74"/>
      <c r="G11" s="22">
        <f t="shared" si="0"/>
        <v>0</v>
      </c>
      <c r="H11" s="21" t="s">
        <v>49</v>
      </c>
      <c r="I11" s="74"/>
      <c r="J11" s="74"/>
      <c r="K11" s="74"/>
      <c r="L11" s="74"/>
      <c r="M11" s="22">
        <f t="shared" si="1"/>
        <v>0</v>
      </c>
    </row>
    <row r="12" s="68" customFormat="1" ht="26.1" customHeight="1" spans="1:13">
      <c r="A12" s="22">
        <v>8</v>
      </c>
      <c r="B12" s="73" t="s">
        <v>50</v>
      </c>
      <c r="C12" s="38"/>
      <c r="D12" s="74"/>
      <c r="E12" s="74"/>
      <c r="F12" s="74"/>
      <c r="G12" s="22">
        <f t="shared" si="0"/>
        <v>0</v>
      </c>
      <c r="H12" s="21" t="s">
        <v>50</v>
      </c>
      <c r="I12" s="74"/>
      <c r="J12" s="74"/>
      <c r="K12" s="74"/>
      <c r="L12" s="74"/>
      <c r="M12" s="22">
        <f t="shared" si="1"/>
        <v>0</v>
      </c>
    </row>
    <row r="13" s="68" customFormat="1" ht="26.1" customHeight="1" spans="1:13">
      <c r="A13" s="22">
        <v>9</v>
      </c>
      <c r="B13" s="73" t="s">
        <v>51</v>
      </c>
      <c r="C13" s="38"/>
      <c r="D13" s="74"/>
      <c r="E13" s="74"/>
      <c r="F13" s="74"/>
      <c r="G13" s="22">
        <f t="shared" si="0"/>
        <v>0</v>
      </c>
      <c r="H13" s="21" t="s">
        <v>51</v>
      </c>
      <c r="I13" s="74"/>
      <c r="J13" s="74"/>
      <c r="K13" s="74"/>
      <c r="L13" s="74"/>
      <c r="M13" s="22">
        <f t="shared" si="1"/>
        <v>0</v>
      </c>
    </row>
    <row r="14" s="68" customFormat="1" ht="26.1" customHeight="1" spans="1:13">
      <c r="A14" s="22">
        <v>10</v>
      </c>
      <c r="B14" s="73" t="s">
        <v>52</v>
      </c>
      <c r="C14" s="38"/>
      <c r="D14" s="74"/>
      <c r="E14" s="74"/>
      <c r="F14" s="74"/>
      <c r="G14" s="22">
        <f t="shared" si="0"/>
        <v>0</v>
      </c>
      <c r="H14" s="21" t="s">
        <v>52</v>
      </c>
      <c r="I14" s="74"/>
      <c r="J14" s="74"/>
      <c r="K14" s="74"/>
      <c r="L14" s="74"/>
      <c r="M14" s="22">
        <f t="shared" si="1"/>
        <v>0</v>
      </c>
    </row>
    <row r="15" s="68" customFormat="1" ht="26.1" customHeight="1" spans="1:13">
      <c r="A15" s="22">
        <v>11</v>
      </c>
      <c r="B15" s="73" t="s">
        <v>53</v>
      </c>
      <c r="C15" s="38"/>
      <c r="D15" s="74"/>
      <c r="E15" s="74"/>
      <c r="F15" s="74"/>
      <c r="G15" s="22">
        <f t="shared" si="0"/>
        <v>0</v>
      </c>
      <c r="H15" s="21" t="s">
        <v>53</v>
      </c>
      <c r="I15" s="74"/>
      <c r="J15" s="74"/>
      <c r="K15" s="74"/>
      <c r="L15" s="74"/>
      <c r="M15" s="22">
        <f t="shared" si="1"/>
        <v>0</v>
      </c>
    </row>
    <row r="16" s="68" customFormat="1" ht="26.1" customHeight="1" spans="1:13">
      <c r="A16" s="22">
        <v>12</v>
      </c>
      <c r="B16" s="73" t="s">
        <v>54</v>
      </c>
      <c r="C16" s="38"/>
      <c r="D16" s="74"/>
      <c r="E16" s="74"/>
      <c r="F16" s="74"/>
      <c r="G16" s="22">
        <f t="shared" si="0"/>
        <v>0</v>
      </c>
      <c r="H16" s="21" t="s">
        <v>54</v>
      </c>
      <c r="I16" s="74"/>
      <c r="J16" s="74"/>
      <c r="K16" s="74"/>
      <c r="L16" s="74"/>
      <c r="M16" s="22">
        <f t="shared" si="1"/>
        <v>0</v>
      </c>
    </row>
    <row r="17" s="68" customFormat="1" ht="26.1" customHeight="1" spans="1:13">
      <c r="A17" s="22">
        <v>13</v>
      </c>
      <c r="B17" s="73" t="s">
        <v>55</v>
      </c>
      <c r="C17" s="38"/>
      <c r="D17" s="74"/>
      <c r="E17" s="74"/>
      <c r="F17" s="74"/>
      <c r="G17" s="22">
        <f t="shared" si="0"/>
        <v>0</v>
      </c>
      <c r="H17" s="21" t="s">
        <v>55</v>
      </c>
      <c r="I17" s="74"/>
      <c r="J17" s="74"/>
      <c r="K17" s="74"/>
      <c r="L17" s="74"/>
      <c r="M17" s="22">
        <f t="shared" si="1"/>
        <v>0</v>
      </c>
    </row>
    <row r="18" s="68" customFormat="1" ht="26.1" customHeight="1" spans="1:13">
      <c r="A18" s="22">
        <v>14</v>
      </c>
      <c r="B18" s="73" t="s">
        <v>56</v>
      </c>
      <c r="C18" s="38"/>
      <c r="D18" s="74"/>
      <c r="E18" s="74"/>
      <c r="F18" s="74"/>
      <c r="G18" s="22">
        <f t="shared" si="0"/>
        <v>0</v>
      </c>
      <c r="H18" s="21" t="s">
        <v>56</v>
      </c>
      <c r="I18" s="74"/>
      <c r="J18" s="74"/>
      <c r="K18" s="74"/>
      <c r="L18" s="74"/>
      <c r="M18" s="22">
        <f t="shared" si="1"/>
        <v>0</v>
      </c>
    </row>
    <row r="19" s="68" customFormat="1" ht="26.1" customHeight="1" spans="1:13">
      <c r="A19" s="22">
        <v>15</v>
      </c>
      <c r="B19" s="73" t="s">
        <v>57</v>
      </c>
      <c r="C19" s="38"/>
      <c r="D19" s="74"/>
      <c r="E19" s="74"/>
      <c r="F19" s="74"/>
      <c r="G19" s="22">
        <f t="shared" si="0"/>
        <v>0</v>
      </c>
      <c r="H19" s="21" t="s">
        <v>57</v>
      </c>
      <c r="I19" s="74"/>
      <c r="J19" s="74"/>
      <c r="K19" s="74"/>
      <c r="L19" s="74"/>
      <c r="M19" s="22">
        <f t="shared" si="1"/>
        <v>0</v>
      </c>
    </row>
    <row r="20" s="68" customFormat="1" ht="26.1" customHeight="1" spans="1:13">
      <c r="A20" s="75" t="s">
        <v>58</v>
      </c>
      <c r="B20" s="76"/>
      <c r="C20" s="76"/>
      <c r="D20" s="77"/>
      <c r="E20" s="94">
        <f>ROUND(ROUND(E5,0)+ROUND(E6,0)+ROUND(E7,0)+ROUND(E8,0)+ROUND(E9,0)+ROUND(E10,0)+ROUND(E11,0)+ROUND(E12,0)+ROUND(E13,0)+ROUND(E14,0)+ROUND(E15,0)+ROUND(E16,0)+ROUND(E17,0)+ROUND(E18,0)+ROUND(E19,0),0)</f>
        <v>0</v>
      </c>
      <c r="F20" s="94">
        <f>ROUND(ROUND(F5,0)+ROUND(F6,0)+ROUND(F7,0)+ROUND(F8,0)+ROUND(F9,0)+ROUND(F10,0)+ROUND(F11,0)+ROUND(F12,0)+ROUND(F13,0)+ROUND(F14,0)+ROUND(F15,0)+ROUND(F16,0)+ROUND(F17,0)+ROUND(F18,0)+ROUND(F19,0),0)</f>
        <v>0</v>
      </c>
      <c r="G20" s="94">
        <f>ROUND(ROUND(G5,0)+ROUND(G6,0)+ROUND(G7,0)+ROUND(G8,0)+ROUND(G9,0)+ROUND(G10,0)+ROUND(G11,0)+ROUND(G12,0)+ROUND(G13,0)+ROUND(G14,0)+ROUND(G15,0)+ROUND(G16,0)+ROUND(G17,0)+ROUND(G18,0)+ROUND(G19,0),0)</f>
        <v>0</v>
      </c>
      <c r="H20" s="75" t="s">
        <v>59</v>
      </c>
      <c r="I20" s="76"/>
      <c r="J20" s="77"/>
      <c r="K20" s="94">
        <f>ROUND(ROUND(K5,0)+ROUND(K6,0)+ROUND(K7,0)+ROUND(K8,0)+ROUND(K9,0)+ROUND(K10,0)+ROUND(K11,0)+ROUND(K12,0)+ROUND(K13,0)+ROUND(K14,0)+ROUND(K15,0)+ROUND(K16,0)+ROUND(K17,0)+ROUND(K18,0)+ROUND(K19,0),0)</f>
        <v>0</v>
      </c>
      <c r="L20" s="94">
        <f>ROUND(ROUND(L5,0)+ROUND(L6,0)+ROUND(L7,0)+ROUND(L8,0)+ROUND(L9,0)+ROUND(L10,0)+ROUND(L11,0)+ROUND(L12,0)+ROUND(L13,0)+ROUND(L14,0)+ROUND(L15,0)+ROUND(L16,0)+ROUND(L17,0)+ROUND(L18,0)+ROUND(L19,0),0)</f>
        <v>0</v>
      </c>
      <c r="M20" s="94">
        <f>ROUND(ROUND(M5,0)+ROUND(M6,0)+ROUND(M7,0)+ROUND(M8,0)+ROUND(M9,0)+ROUND(M10,0)+ROUND(M11,0)+ROUND(M12,0)+ROUND(M13,0)+ROUND(M14,0)+ROUND(M15,0)+ROUND(M16,0)+ROUND(M17,0)+ROUND(M18,0)+ROUND(M19,0),0)</f>
        <v>0</v>
      </c>
    </row>
  </sheetData>
  <sheetProtection password="C6EF" sheet="1" objects="1"/>
  <mergeCells count="7">
    <mergeCell ref="A1:M1"/>
    <mergeCell ref="A2:M2"/>
    <mergeCell ref="B3:G3"/>
    <mergeCell ref="H3:M3"/>
    <mergeCell ref="A20:D20"/>
    <mergeCell ref="H20:J20"/>
    <mergeCell ref="A3:A4"/>
  </mergeCells>
  <printOptions horizontalCentered="1"/>
  <pageMargins left="0.751388888888889" right="0.751388888888889" top="1" bottom="1" header="0.511805555555556" footer="0.511805555555556"/>
  <pageSetup paperSize="9" scale="8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M19" sqref="M19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33.95" customHeight="1" spans="1:13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L19" sqref="L19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s="41" customFormat="1" ht="33" customHeight="1" spans="1:13">
      <c r="A1" s="61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1" customFormat="1" ht="15.6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6"/>
  <sheetViews>
    <sheetView showZeros="0" view="pageBreakPreview" zoomScale="85" zoomScaleNormal="100" zoomScaleSheetLayoutView="85" workbookViewId="0">
      <selection activeCell="M6" sqref="M6"/>
    </sheetView>
  </sheetViews>
  <sheetFormatPr defaultColWidth="9" defaultRowHeight="22.2" outlineLevelRow="5"/>
  <cols>
    <col min="1" max="1" width="5.25" style="68" customWidth="1"/>
    <col min="2" max="2" width="12.25" style="68" customWidth="1"/>
    <col min="3" max="3" width="7.62962962962963" style="68" customWidth="1"/>
    <col min="4" max="6" width="8.75" style="68" customWidth="1"/>
    <col min="7" max="7" width="8.75" style="69" customWidth="1"/>
    <col min="8" max="8" width="10.8796296296296" style="68" customWidth="1"/>
    <col min="9" max="9" width="10" style="68" customWidth="1"/>
    <col min="10" max="10" width="6.5" style="68" customWidth="1"/>
    <col min="11" max="14" width="8.75" style="68" customWidth="1"/>
    <col min="15" max="15" width="11.3796296296296" style="68" customWidth="1"/>
    <col min="16" max="16382" width="9" style="68"/>
    <col min="16383" max="16384" width="9" style="80"/>
  </cols>
  <sheetData>
    <row r="1" s="68" customFormat="1" ht="30" customHeight="1" spans="1:15">
      <c r="A1" s="19" t="s">
        <v>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="85" customFormat="1" ht="30" customHeight="1" spans="1:15">
      <c r="A2" s="70" t="s">
        <v>20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="66" customFormat="1" ht="28" customHeight="1" spans="1:15">
      <c r="A3" s="21" t="s">
        <v>21</v>
      </c>
      <c r="B3" s="86" t="s">
        <v>4</v>
      </c>
      <c r="C3" s="86"/>
      <c r="D3" s="86"/>
      <c r="E3" s="86"/>
      <c r="F3" s="86"/>
      <c r="G3" s="86"/>
      <c r="H3" s="86"/>
      <c r="I3" s="86" t="s">
        <v>5</v>
      </c>
      <c r="J3" s="86"/>
      <c r="K3" s="86"/>
      <c r="L3" s="86"/>
      <c r="M3" s="86"/>
      <c r="N3" s="86"/>
      <c r="O3" s="86"/>
    </row>
    <row r="4" s="67" customFormat="1" ht="49" customHeight="1" spans="1:15">
      <c r="A4" s="21"/>
      <c r="B4" s="21" t="s">
        <v>63</v>
      </c>
      <c r="C4" s="21" t="s">
        <v>64</v>
      </c>
      <c r="D4" s="21" t="s">
        <v>65</v>
      </c>
      <c r="E4" s="21" t="s">
        <v>66</v>
      </c>
      <c r="F4" s="21" t="s">
        <v>67</v>
      </c>
      <c r="G4" s="21" t="s">
        <v>68</v>
      </c>
      <c r="H4" s="21" t="s">
        <v>69</v>
      </c>
      <c r="I4" s="21" t="s">
        <v>63</v>
      </c>
      <c r="J4" s="21" t="s">
        <v>70</v>
      </c>
      <c r="K4" s="21" t="s">
        <v>65</v>
      </c>
      <c r="L4" s="21" t="s">
        <v>66</v>
      </c>
      <c r="M4" s="21" t="s">
        <v>67</v>
      </c>
      <c r="N4" s="21" t="s">
        <v>68</v>
      </c>
      <c r="O4" s="21" t="s">
        <v>69</v>
      </c>
    </row>
    <row r="5" s="68" customFormat="1" ht="39" customHeight="1" spans="1:15">
      <c r="A5" s="22">
        <v>1</v>
      </c>
      <c r="B5" s="81" t="s">
        <v>71</v>
      </c>
      <c r="C5" s="22">
        <v>1</v>
      </c>
      <c r="D5" s="38"/>
      <c r="E5" s="22">
        <f>ROUND(D5*C5,0)</f>
        <v>0</v>
      </c>
      <c r="F5" s="38"/>
      <c r="G5" s="38"/>
      <c r="H5" s="22">
        <f>ROUND(ROUND(F5,0)+ROUND(G5,0),0)</f>
        <v>0</v>
      </c>
      <c r="I5" s="22" t="s">
        <v>71</v>
      </c>
      <c r="J5" s="22">
        <v>1</v>
      </c>
      <c r="K5" s="38"/>
      <c r="L5" s="22">
        <f t="shared" ref="L5" si="0">ROUND(K5*J5,0)</f>
        <v>0</v>
      </c>
      <c r="M5" s="38"/>
      <c r="N5" s="38"/>
      <c r="O5" s="22">
        <f>ROUND(ROUND(M5,0)+ROUND(N5,0),0)</f>
        <v>0</v>
      </c>
    </row>
    <row r="6" s="68" customFormat="1" ht="26.1" customHeight="1" spans="1:15">
      <c r="A6" s="75" t="s">
        <v>72</v>
      </c>
      <c r="B6" s="76"/>
      <c r="C6" s="76"/>
      <c r="D6" s="76"/>
      <c r="E6" s="77"/>
      <c r="F6" s="22">
        <f>ROUND(ROUND(F5,0),0)</f>
        <v>0</v>
      </c>
      <c r="G6" s="22">
        <f>ROUND(ROUND(G5,0),0)</f>
        <v>0</v>
      </c>
      <c r="H6" s="22">
        <f>ROUND(ROUND(H5,0),0)</f>
        <v>0</v>
      </c>
      <c r="I6" s="75" t="s">
        <v>72</v>
      </c>
      <c r="J6" s="76"/>
      <c r="K6" s="76"/>
      <c r="L6" s="77"/>
      <c r="M6" s="22">
        <f>ROUND(SUM(M5:M5),0)</f>
        <v>0</v>
      </c>
      <c r="N6" s="22">
        <f>ROUND(SUM(N5:N5),0)</f>
        <v>0</v>
      </c>
      <c r="O6" s="22">
        <f>ROUND(SUM(O5:O5),0)</f>
        <v>0</v>
      </c>
    </row>
  </sheetData>
  <sheetProtection password="C6EF" sheet="1" objects="1"/>
  <mergeCells count="7">
    <mergeCell ref="A1:O1"/>
    <mergeCell ref="A2:O2"/>
    <mergeCell ref="B3:H3"/>
    <mergeCell ref="I3:O3"/>
    <mergeCell ref="A6:E6"/>
    <mergeCell ref="I6:L6"/>
    <mergeCell ref="A3:A4"/>
  </mergeCells>
  <printOptions horizontalCentered="1"/>
  <pageMargins left="0.668055555555556" right="0.196527777777778" top="0.747916666666667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85" zoomScaleNormal="100" zoomScaleSheetLayoutView="85" workbookViewId="0">
      <selection activeCell="A3" sqref="A3:M3"/>
    </sheetView>
  </sheetViews>
  <sheetFormatPr defaultColWidth="9" defaultRowHeight="22.2"/>
  <cols>
    <col min="1" max="1" width="5.75" style="41" customWidth="1"/>
    <col min="2" max="2" width="9.87962962962963" style="41" customWidth="1"/>
    <col min="3" max="3" width="8.37962962962963" style="41" customWidth="1"/>
    <col min="4" max="6" width="9.37962962962963" style="41" customWidth="1"/>
    <col min="7" max="7" width="10.8796296296296" style="60" customWidth="1"/>
    <col min="8" max="8" width="9.37962962962963" style="41" customWidth="1"/>
    <col min="9" max="9" width="8.12962962962963" style="41" customWidth="1"/>
    <col min="10" max="12" width="9.37962962962963" style="41" customWidth="1"/>
    <col min="13" max="13" width="10.8796296296296" style="41" customWidth="1"/>
    <col min="14" max="16384" width="9" style="41"/>
  </cols>
  <sheetData>
    <row r="1" ht="26.1" customHeight="1" spans="1:13">
      <c r="A1" s="61" t="s">
        <v>73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="42" customFormat="1" ht="21" customHeight="1" spans="1:13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ht="14.4" spans="1:1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3"/>
      <c r="B4" s="63"/>
      <c r="C4" s="63"/>
      <c r="D4" s="63"/>
      <c r="E4" s="63"/>
      <c r="F4" s="63"/>
      <c r="G4" s="64"/>
      <c r="H4" s="63"/>
      <c r="I4" s="63"/>
      <c r="J4" s="63"/>
      <c r="K4" s="63"/>
      <c r="L4" s="63"/>
      <c r="M4" s="63"/>
    </row>
    <row r="5" spans="1:13">
      <c r="A5" s="63"/>
      <c r="B5" s="63"/>
      <c r="C5" s="63"/>
      <c r="D5" s="63"/>
      <c r="E5" s="63"/>
      <c r="F5" s="63"/>
      <c r="G5" s="64"/>
      <c r="H5" s="63"/>
      <c r="I5" s="63"/>
      <c r="J5" s="63"/>
      <c r="K5" s="63"/>
      <c r="L5" s="63"/>
      <c r="M5" s="63"/>
    </row>
    <row r="6" spans="1:13">
      <c r="A6" s="63"/>
      <c r="B6" s="63"/>
      <c r="C6" s="63"/>
      <c r="D6" s="63"/>
      <c r="E6" s="63"/>
      <c r="F6" s="65"/>
      <c r="G6" s="64"/>
      <c r="H6" s="63"/>
      <c r="I6" s="63"/>
      <c r="J6" s="63"/>
      <c r="K6" s="63"/>
      <c r="L6" s="63"/>
      <c r="M6" s="63"/>
    </row>
    <row r="7" spans="1:13">
      <c r="A7" s="63"/>
      <c r="B7" s="63"/>
      <c r="C7" s="63"/>
      <c r="D7" s="63"/>
      <c r="E7" s="63"/>
      <c r="F7" s="63"/>
      <c r="G7" s="64"/>
      <c r="H7" s="63"/>
      <c r="I7" s="63"/>
      <c r="J7" s="63"/>
      <c r="K7" s="63"/>
      <c r="L7" s="63"/>
      <c r="M7" s="63"/>
    </row>
    <row r="8" spans="1:13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</row>
    <row r="9" spans="1:13">
      <c r="A9" s="63"/>
      <c r="B9" s="63"/>
      <c r="C9" s="63"/>
      <c r="D9" s="63"/>
      <c r="E9" s="63"/>
      <c r="F9" s="63"/>
      <c r="G9" s="64"/>
      <c r="H9" s="63"/>
      <c r="I9" s="63"/>
      <c r="J9" s="63"/>
      <c r="K9" s="63"/>
      <c r="L9" s="63"/>
      <c r="M9" s="63"/>
    </row>
    <row r="10" spans="1:13">
      <c r="A10" s="63"/>
      <c r="B10" s="63"/>
      <c r="C10" s="63"/>
      <c r="D10" s="63"/>
      <c r="E10" s="63"/>
      <c r="F10" s="63"/>
      <c r="G10" s="64"/>
      <c r="H10" s="63"/>
      <c r="I10" s="63"/>
      <c r="J10" s="63"/>
      <c r="K10" s="63"/>
      <c r="L10" s="63"/>
      <c r="M10" s="63"/>
    </row>
    <row r="11" spans="1:13">
      <c r="A11" s="63"/>
      <c r="B11" s="63"/>
      <c r="C11" s="63"/>
      <c r="D11" s="63"/>
      <c r="E11" s="63"/>
      <c r="F11" s="63"/>
      <c r="G11" s="64"/>
      <c r="H11" s="63"/>
      <c r="I11" s="63"/>
      <c r="J11" s="63"/>
      <c r="K11" s="63"/>
      <c r="L11" s="63"/>
      <c r="M11" s="63"/>
    </row>
    <row r="12" spans="1:13">
      <c r="A12" s="63"/>
      <c r="B12" s="63"/>
      <c r="C12" s="63"/>
      <c r="D12" s="63"/>
      <c r="E12" s="63"/>
      <c r="F12" s="63"/>
      <c r="G12" s="64"/>
      <c r="H12" s="63"/>
      <c r="I12" s="63"/>
      <c r="J12" s="63"/>
      <c r="K12" s="63"/>
      <c r="L12" s="63"/>
      <c r="M12" s="63"/>
    </row>
    <row r="13" spans="1:13">
      <c r="A13" s="63"/>
      <c r="B13" s="63"/>
      <c r="C13" s="63"/>
      <c r="D13" s="63"/>
      <c r="E13" s="63"/>
      <c r="F13" s="63"/>
      <c r="G13" s="64"/>
      <c r="H13" s="63"/>
      <c r="I13" s="63"/>
      <c r="J13" s="63"/>
      <c r="K13" s="63"/>
      <c r="L13" s="63"/>
      <c r="M13" s="63"/>
    </row>
    <row r="14" spans="1:13">
      <c r="A14" s="63"/>
      <c r="B14" s="63"/>
      <c r="C14" s="63"/>
      <c r="D14" s="63"/>
      <c r="E14" s="63"/>
      <c r="F14" s="63"/>
      <c r="G14" s="64"/>
      <c r="H14" s="63"/>
      <c r="I14" s="63"/>
      <c r="J14" s="63"/>
      <c r="K14" s="63"/>
      <c r="L14" s="63"/>
      <c r="M14" s="63"/>
    </row>
    <row r="15" spans="1:13">
      <c r="A15" s="63"/>
      <c r="B15" s="63"/>
      <c r="C15" s="63"/>
      <c r="D15" s="63"/>
      <c r="E15" s="63"/>
      <c r="F15" s="63"/>
      <c r="G15" s="64"/>
      <c r="H15" s="63"/>
      <c r="I15" s="63"/>
      <c r="J15" s="63"/>
      <c r="K15" s="63"/>
      <c r="L15" s="63"/>
      <c r="M15" s="63"/>
    </row>
    <row r="16" spans="1:13">
      <c r="A16" s="63"/>
      <c r="B16" s="63"/>
      <c r="C16" s="63"/>
      <c r="D16" s="63"/>
      <c r="E16" s="63"/>
      <c r="F16" s="63"/>
      <c r="G16" s="64"/>
      <c r="H16" s="63"/>
      <c r="I16" s="63"/>
      <c r="J16" s="63"/>
      <c r="K16" s="63"/>
      <c r="L16" s="63"/>
      <c r="M16" s="63"/>
    </row>
    <row r="17" spans="1:13">
      <c r="A17" s="63"/>
      <c r="B17" s="63"/>
      <c r="C17" s="63"/>
      <c r="D17" s="63"/>
      <c r="E17" s="63"/>
      <c r="F17" s="63"/>
      <c r="G17" s="64"/>
      <c r="H17" s="63"/>
      <c r="I17" s="63"/>
      <c r="J17" s="63"/>
      <c r="K17" s="63"/>
      <c r="L17" s="63"/>
      <c r="M17" s="63"/>
    </row>
    <row r="18" spans="1:13">
      <c r="A18" s="63"/>
      <c r="B18" s="63"/>
      <c r="C18" s="63"/>
      <c r="D18" s="63"/>
      <c r="E18" s="63"/>
      <c r="F18" s="63"/>
      <c r="G18" s="64"/>
      <c r="H18" s="63"/>
      <c r="I18" s="63"/>
      <c r="J18" s="63"/>
      <c r="K18" s="63"/>
      <c r="L18" s="63"/>
      <c r="M18" s="63"/>
    </row>
    <row r="19" spans="1:13">
      <c r="A19" s="63"/>
      <c r="B19" s="63"/>
      <c r="C19" s="63"/>
      <c r="D19" s="63"/>
      <c r="E19" s="63"/>
      <c r="F19" s="63"/>
      <c r="G19" s="64"/>
      <c r="H19" s="63"/>
      <c r="I19" s="63"/>
      <c r="J19" s="63"/>
      <c r="K19" s="63"/>
      <c r="L19" s="63"/>
      <c r="M19" s="63"/>
    </row>
    <row r="20" spans="1:13">
      <c r="A20" s="63"/>
      <c r="B20" s="63"/>
      <c r="C20" s="63"/>
      <c r="D20" s="63"/>
      <c r="E20" s="63"/>
      <c r="F20" s="63"/>
      <c r="G20" s="64"/>
      <c r="H20" s="63"/>
      <c r="I20" s="63"/>
      <c r="J20" s="63"/>
      <c r="K20" s="63"/>
      <c r="L20" s="63"/>
      <c r="M20" s="63"/>
    </row>
  </sheetData>
  <sheetProtection password="C6EF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表1</vt:lpstr>
      <vt:lpstr>表2</vt:lpstr>
      <vt:lpstr>表2-1</vt:lpstr>
      <vt:lpstr>表2-2</vt:lpstr>
      <vt:lpstr>表3</vt:lpstr>
      <vt:lpstr>表3-1</vt:lpstr>
      <vt:lpstr>表3-2</vt:lpstr>
      <vt:lpstr>表4</vt:lpstr>
      <vt:lpstr>表4-1</vt:lpstr>
      <vt:lpstr>表4-2</vt:lpstr>
      <vt:lpstr>表5</vt:lpstr>
      <vt:lpstr>表5-1</vt:lpstr>
      <vt:lpstr>表6</vt:lpstr>
      <vt:lpstr>表6-1</vt:lpstr>
      <vt:lpstr>表7</vt:lpstr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〆′言 、y</cp:lastModifiedBy>
  <dcterms:created xsi:type="dcterms:W3CDTF">2018-06-10T08:13:00Z</dcterms:created>
  <cp:lastPrinted>2018-06-13T04:48:00Z</cp:lastPrinted>
  <dcterms:modified xsi:type="dcterms:W3CDTF">2019-03-25T07:16:34Z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