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941" activeTab="15"/>
  </bookViews>
  <sheets>
    <sheet name="表1" sheetId="17" r:id="rId1"/>
    <sheet name="表2" sheetId="14" r:id="rId2"/>
    <sheet name="表2-1" sheetId="15" r:id="rId3"/>
    <sheet name="表2-2" sheetId="16" r:id="rId4"/>
    <sheet name="表3" sheetId="11" r:id="rId5"/>
    <sheet name="表3-1" sheetId="12" r:id="rId6"/>
    <sheet name="表3-2" sheetId="13" r:id="rId7"/>
    <sheet name="表4" sheetId="8" r:id="rId8"/>
    <sheet name="表4-1" sheetId="9" r:id="rId9"/>
    <sheet name="表4-2" sheetId="10" r:id="rId10"/>
    <sheet name="表5" sheetId="6" r:id="rId11"/>
    <sheet name="表5-1" sheetId="7" r:id="rId12"/>
    <sheet name="表6" sheetId="4" r:id="rId13"/>
    <sheet name="表6-1" sheetId="5" r:id="rId14"/>
    <sheet name="表7" sheetId="3" r:id="rId15"/>
    <sheet name="附件1" sheetId="18" r:id="rId16"/>
    <sheet name="附件2" sheetId="1" r:id="rId17"/>
  </sheets>
  <definedNames>
    <definedName name="_xlnm.Print_Area" localSheetId="0">表1!$A$1:$F$14</definedName>
    <definedName name="_xlnm.Print_Titles" localSheetId="4">表3!$1:$4</definedName>
    <definedName name="_xlnm.Print_Titles" localSheetId="10">表5!$1:$4</definedName>
    <definedName name="_xlnm.Print_Titles" localSheetId="12">表6!$1:$4</definedName>
    <definedName name="_xlnm.Print_Titles" localSheetId="15">附件1!$1:$4</definedName>
  </definedNames>
  <calcPr calcId="144525"/>
</workbook>
</file>

<file path=xl/sharedStrings.xml><?xml version="1.0" encoding="utf-8"?>
<sst xmlns="http://schemas.openxmlformats.org/spreadsheetml/2006/main" count="180">
  <si>
    <t>表1  监理服务费用报价汇总表</t>
  </si>
  <si>
    <t>标段名称：国道234线郑州境国道310以南段（荥阳乔楼至崔庙段）改建工程施工监理Ⅰ标段                单位：人民币元</t>
  </si>
  <si>
    <t>编号</t>
  </si>
  <si>
    <t>项目</t>
  </si>
  <si>
    <t>施工期</t>
  </si>
  <si>
    <t>缺陷责任期</t>
  </si>
  <si>
    <t>小计金额</t>
  </si>
  <si>
    <t>监理人员服务费</t>
  </si>
  <si>
    <t>监理办公设施费</t>
  </si>
  <si>
    <t>监理交通设施费（含燃料消耗等费用）</t>
  </si>
  <si>
    <t>监理试验设施费</t>
  </si>
  <si>
    <t>监理生活设施费</t>
  </si>
  <si>
    <t>各项费用合计（6=1+2+3+4+5）</t>
  </si>
  <si>
    <t>利润（按6的百分比报价）</t>
  </si>
  <si>
    <t>%</t>
  </si>
  <si>
    <t>其他（奖励基金）8=（6+7）*4%</t>
  </si>
  <si>
    <t>暂列金额9=（6+7）*</t>
  </si>
  <si>
    <t>投标报价总计（10=6+7+8+9）</t>
  </si>
  <si>
    <t xml:space="preserve">注：本套表格中所有浅绿色单元格为可填写单元格，除表1中利润单元格和表7填写数字时保留一位小数外，其余所有表格
    填写数字保留整数。
</t>
  </si>
  <si>
    <t>表2  监理人员服务费报价表</t>
  </si>
  <si>
    <t xml:space="preserve">标段名称：国道234线郑州境国道310以南段（荥阳乔楼至崔庙段）改建工程施工监理Ⅰ标段             </t>
  </si>
  <si>
    <t>序号</t>
  </si>
  <si>
    <t>人员</t>
  </si>
  <si>
    <t>数量(人·月）</t>
  </si>
  <si>
    <t>单价            [元/(人·月)]</t>
  </si>
  <si>
    <t>金额  （元）</t>
  </si>
  <si>
    <t>金额（元）</t>
  </si>
  <si>
    <t>总监</t>
  </si>
  <si>
    <t>驻地监理工程师及部门主任</t>
  </si>
  <si>
    <t>监理工程师</t>
  </si>
  <si>
    <t>监理工程师助理</t>
  </si>
  <si>
    <t>辅助人员</t>
  </si>
  <si>
    <t>合计  (元）</t>
  </si>
  <si>
    <t xml:space="preserve">    </t>
  </si>
  <si>
    <t>表2-1  监理人员服务费报价计算说明</t>
  </si>
  <si>
    <t>标段名称：国道234线郑州境国道310以南段（荥阳乔楼至崔庙段）改建工程施工监理Ⅰ标段</t>
  </si>
  <si>
    <t>单价及金额等以“元”为单位，单价、金额及数量等均不保留小数位数，格式自拟。</t>
  </si>
  <si>
    <t>表2-2   监理人员服务费报价单价分析表</t>
  </si>
  <si>
    <t>表3  监理工程师办公设施费报价表</t>
  </si>
  <si>
    <t>名称                    及型号</t>
  </si>
  <si>
    <t>数量</t>
  </si>
  <si>
    <t>购置合价（元）</t>
  </si>
  <si>
    <t>折旧费      （元）</t>
  </si>
  <si>
    <t>使用费      （元）</t>
  </si>
  <si>
    <t>小计                       折旧及使用费（元）</t>
  </si>
  <si>
    <t>办公桌椅（二抽屉双门带锁）</t>
  </si>
  <si>
    <t>会议桌椅（供60人使用）</t>
  </si>
  <si>
    <t>会议桌椅</t>
  </si>
  <si>
    <t>计算机（CPU双核）</t>
  </si>
  <si>
    <t>打印机</t>
  </si>
  <si>
    <t>复印机</t>
  </si>
  <si>
    <t>扫描仪</t>
  </si>
  <si>
    <t>照相机（1200万像素以上）</t>
  </si>
  <si>
    <t>摄像机</t>
  </si>
  <si>
    <t>办公软件</t>
  </si>
  <si>
    <t>电视机</t>
  </si>
  <si>
    <t>档案柜</t>
  </si>
  <si>
    <t>沙发</t>
  </si>
  <si>
    <t>茶几</t>
  </si>
  <si>
    <t>其他（项）</t>
  </si>
  <si>
    <t>办公用房（m2）</t>
  </si>
  <si>
    <t>合    计（元）</t>
  </si>
  <si>
    <t>合   计（元）</t>
  </si>
  <si>
    <t>表3-1  监理工程师办公设施费报价计算说明</t>
  </si>
  <si>
    <t>表3-2   监理工程师办公设施费报价单价分析表</t>
  </si>
  <si>
    <t>表4  监理工程师交通设施费报价表</t>
  </si>
  <si>
    <t>名称及型号</t>
  </si>
  <si>
    <t>数量  （辆）</t>
  </si>
  <si>
    <t>车辆购置  单价  （元）</t>
  </si>
  <si>
    <t>车辆购置 合价      （元）</t>
  </si>
  <si>
    <t>折旧费（元）</t>
  </si>
  <si>
    <t>使用费（元）</t>
  </si>
  <si>
    <t>小计折旧及使用费（元）</t>
  </si>
  <si>
    <t>数量   （辆）</t>
  </si>
  <si>
    <t>办公小轿车</t>
  </si>
  <si>
    <t>越野车</t>
  </si>
  <si>
    <t>面包车</t>
  </si>
  <si>
    <t>合      计（元）</t>
  </si>
  <si>
    <t>表4-1  监理工程师交通设施费报价计算说明</t>
  </si>
  <si>
    <t>表4-2  监理工程师交通设施费报价单价分析表</t>
  </si>
  <si>
    <t>表5  监理试验设施费报价表</t>
  </si>
  <si>
    <t>设备名称</t>
  </si>
  <si>
    <t>型号</t>
  </si>
  <si>
    <t>购置合价
(元)</t>
  </si>
  <si>
    <t>折旧费
（元）</t>
  </si>
  <si>
    <t>使用费
（元）</t>
  </si>
  <si>
    <t>土工试验设备</t>
  </si>
  <si>
    <t>详见表5-1</t>
  </si>
  <si>
    <t>集料试验设备</t>
  </si>
  <si>
    <t>水泥试验设备</t>
  </si>
  <si>
    <t>水泥混凝土、砂浆强度试验、砂浆配合比设计试验设备</t>
  </si>
  <si>
    <t>无机结合料稳定材料检测试验设备</t>
  </si>
  <si>
    <t>沥青指标试验</t>
  </si>
  <si>
    <t>沥青混合料试验</t>
  </si>
  <si>
    <t>钢筋检测试验设备</t>
  </si>
  <si>
    <t>道路工程检测试验设备</t>
  </si>
  <si>
    <t>地基基础检测试验设备</t>
  </si>
  <si>
    <t>桥梁工程检测试验设备</t>
  </si>
  <si>
    <t>隧道工程检测试验设备</t>
  </si>
  <si>
    <r>
      <rPr>
        <sz val="10"/>
        <rFont val="宋体"/>
        <charset val="134"/>
      </rPr>
      <t>工地试验室用房（m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）</t>
    </r>
  </si>
  <si>
    <t>试验设施租用费（项）</t>
  </si>
  <si>
    <t>备注：设备规格型号详见招标文件“附件4 主要试验设备最低要求”。</t>
  </si>
  <si>
    <t>表5-1  监理试验设施费报价计算说明</t>
  </si>
  <si>
    <t>表6  监理工程师生活设施费报价表</t>
  </si>
  <si>
    <t>使用费                （元）</t>
  </si>
  <si>
    <t>小计              折旧及使用费                （元）</t>
  </si>
  <si>
    <t>炊具</t>
  </si>
  <si>
    <t>冰箱</t>
  </si>
  <si>
    <t>消毒柜</t>
  </si>
  <si>
    <t>电热水器</t>
  </si>
  <si>
    <t>卧具</t>
  </si>
  <si>
    <t>柜机空调</t>
  </si>
  <si>
    <t>壁挂空调</t>
  </si>
  <si>
    <t>洗衣机</t>
  </si>
  <si>
    <t>其他设施（项）</t>
  </si>
  <si>
    <t>生活用房（m2）</t>
  </si>
  <si>
    <t>表6-1  监理工程师生活设施费报价计算说明</t>
  </si>
  <si>
    <t>表7  监理服务费用支付估算表</t>
  </si>
  <si>
    <t xml:space="preserve">                时 间            项 目  </t>
  </si>
  <si>
    <t>2018年</t>
  </si>
  <si>
    <t>2019年</t>
  </si>
  <si>
    <t>合计</t>
  </si>
  <si>
    <t>3季度</t>
  </si>
  <si>
    <t>4季度</t>
  </si>
  <si>
    <t>1季度</t>
  </si>
  <si>
    <t>2季度</t>
  </si>
  <si>
    <t>监理人员服务费（万元）</t>
  </si>
  <si>
    <t>监理办公设施费（万元）</t>
  </si>
  <si>
    <t>监理交通设施费（万元）</t>
  </si>
  <si>
    <t>监理试验设施费（万元）</t>
  </si>
  <si>
    <t>监理生活设施费（万元）</t>
  </si>
  <si>
    <t>注：1.本表按照附件1和附件2监理人员和监理设施进出场时间及数量安排计算相应的费用。
    2.本表各项合计费用应与监理服务费用报价汇总表相一致。
    3.本表将作为监理合同履行过程中委托人支付监理服务费用参考依据。</t>
  </si>
  <si>
    <t>附件1 监理人员工作计划安排表</t>
  </si>
  <si>
    <t>驻场     时间（月）</t>
  </si>
  <si>
    <r>
      <rPr>
        <sz val="10"/>
        <rFont val="宋体"/>
        <charset val="134"/>
      </rPr>
      <t>施工期监理人员投入安排（共</t>
    </r>
    <r>
      <rPr>
        <u/>
        <sz val="10"/>
        <rFont val="宋体"/>
        <charset val="134"/>
      </rPr>
      <t xml:space="preserve"> 18 </t>
    </r>
    <r>
      <rPr>
        <sz val="10"/>
        <rFont val="宋体"/>
        <charset val="134"/>
      </rPr>
      <t>个月）</t>
    </r>
  </si>
  <si>
    <t>备注</t>
  </si>
  <si>
    <t>总监办</t>
  </si>
  <si>
    <t>总监理工程师</t>
  </si>
  <si>
    <t>工程部主任</t>
  </si>
  <si>
    <t>合同部主任</t>
  </si>
  <si>
    <t>试验室主任</t>
  </si>
  <si>
    <t>合同工程师</t>
  </si>
  <si>
    <t>安全环保监理工程师</t>
  </si>
  <si>
    <t>路基路面监理工程师</t>
  </si>
  <si>
    <t>结构监理工程师</t>
  </si>
  <si>
    <t>隧道监理工程师</t>
  </si>
  <si>
    <t>交通安全设施监理工程师</t>
  </si>
  <si>
    <t>绿化监理工程师</t>
  </si>
  <si>
    <t>房建监理工程师</t>
  </si>
  <si>
    <t>给排水监理工程师</t>
  </si>
  <si>
    <t>安全员</t>
  </si>
  <si>
    <t>试验员</t>
  </si>
  <si>
    <t>资料员</t>
  </si>
  <si>
    <t>一驻地办</t>
  </si>
  <si>
    <t>驻地监理工程师</t>
  </si>
  <si>
    <t>测量监理工程师</t>
  </si>
  <si>
    <t>试验监理工程师</t>
  </si>
  <si>
    <t>路基监理员</t>
  </si>
  <si>
    <t>结构监理员</t>
  </si>
  <si>
    <t>测量监理员</t>
  </si>
  <si>
    <t>路面监理员</t>
  </si>
  <si>
    <t>二驻地办</t>
  </si>
  <si>
    <t>隧道监理员</t>
  </si>
  <si>
    <t>每月应在工地的监理人员合计（人数）</t>
  </si>
  <si>
    <t>其中</t>
  </si>
  <si>
    <t>总监（人·月）</t>
  </si>
  <si>
    <t>驻地监理工程师及部门主任（人·月）</t>
  </si>
  <si>
    <t>监理工程师（人·月）</t>
  </si>
  <si>
    <t>监理工程师助理（人·月）</t>
  </si>
  <si>
    <t>辅助人员（人·月）</t>
  </si>
  <si>
    <t>注：按照拟投入本工程现场监理人员的计划在岗安排据实填报。在岗时间为：进场时间为当月第一日；在岗表示为“-”；如果投标人申报投标人员数大于表中所列人员数量，可在备注中说明，并将增加的人*月数在“驻场时间（月）”列和“合计”列中显示。</t>
  </si>
  <si>
    <t>附件2   监理设施进出场时间表</t>
  </si>
  <si>
    <t>时段</t>
  </si>
  <si>
    <t>监理设施</t>
  </si>
  <si>
    <t>交通设施</t>
  </si>
  <si>
    <t>办公设施</t>
  </si>
  <si>
    <t>生活设施</t>
  </si>
  <si>
    <t>试验、检测仪器</t>
  </si>
  <si>
    <t>其他</t>
  </si>
  <si>
    <t>备注：每类设施进场即在对应位置打“√”，不进场或退场不填写。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</si>
</sst>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_);[Red]\(0\)"/>
    <numFmt numFmtId="179" formatCode="0.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0"/>
      <color indexed="10"/>
      <name val="宋体"/>
      <charset val="134"/>
    </font>
    <font>
      <sz val="18"/>
      <name val="宋体"/>
      <charset val="134"/>
    </font>
    <font>
      <sz val="10"/>
      <color rgb="FFFF0000"/>
      <name val="宋体"/>
      <charset val="134"/>
    </font>
    <font>
      <sz val="12"/>
      <color indexed="10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0"/>
      <name val="宋体"/>
      <charset val="134"/>
    </font>
    <font>
      <vertAlign val="super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17" borderId="17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176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wrapText="1" shrinkToFit="1"/>
    </xf>
    <xf numFmtId="0" fontId="4" fillId="0" borderId="9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179" fontId="4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0" fontId="1" fillId="0" borderId="0" xfId="11" applyNumberFormat="1" applyFont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17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9525</xdr:colOff>
      <xdr:row>30</xdr:row>
      <xdr:rowOff>142875</xdr:rowOff>
    </xdr:from>
    <xdr:to>
      <xdr:col>21</xdr:col>
      <xdr:colOff>0</xdr:colOff>
      <xdr:row>30</xdr:row>
      <xdr:rowOff>142875</xdr:rowOff>
    </xdr:to>
    <xdr:sp>
      <xdr:nvSpPr>
        <xdr:cNvPr id="2049" name="Line 167"/>
        <xdr:cNvSpPr>
          <a:spLocks noChangeShapeType="1"/>
        </xdr:cNvSpPr>
      </xdr:nvSpPr>
      <xdr:spPr>
        <a:xfrm>
          <a:off x="8705850" y="822515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showZeros="0" view="pageBreakPreview" zoomScaleNormal="100" zoomScaleSheetLayoutView="100" workbookViewId="0">
      <selection activeCell="C4" sqref="C4:D4"/>
    </sheetView>
  </sheetViews>
  <sheetFormatPr defaultColWidth="9" defaultRowHeight="14.25" outlineLevelCol="7"/>
  <cols>
    <col min="1" max="1" width="7.25" style="64" customWidth="1"/>
    <col min="2" max="2" width="31.125" style="64" customWidth="1"/>
    <col min="3" max="3" width="5.25" style="64" customWidth="1"/>
    <col min="4" max="4" width="21.25" style="64" customWidth="1"/>
    <col min="5" max="5" width="25" style="64" customWidth="1"/>
    <col min="6" max="6" width="15.875" style="64" customWidth="1"/>
    <col min="7" max="7" width="9" style="64"/>
    <col min="8" max="8" width="11.125" style="64" customWidth="1"/>
    <col min="9" max="16384" width="9" style="64"/>
  </cols>
  <sheetData>
    <row r="1" ht="30" customHeight="1" spans="1:6">
      <c r="A1" s="89" t="s">
        <v>0</v>
      </c>
      <c r="B1" s="99"/>
      <c r="C1" s="99"/>
      <c r="D1" s="99"/>
      <c r="E1" s="99"/>
      <c r="F1" s="99"/>
    </row>
    <row r="2" ht="21" customHeight="1" spans="1:6">
      <c r="A2" s="96" t="s">
        <v>1</v>
      </c>
      <c r="B2" s="96"/>
      <c r="C2" s="96"/>
      <c r="D2" s="96"/>
      <c r="E2" s="96"/>
      <c r="F2" s="96"/>
    </row>
    <row r="3" ht="30.95" customHeight="1" spans="1:6">
      <c r="A3" s="69" t="s">
        <v>2</v>
      </c>
      <c r="B3" s="69" t="s">
        <v>3</v>
      </c>
      <c r="C3" s="100" t="s">
        <v>4</v>
      </c>
      <c r="D3" s="101"/>
      <c r="E3" s="69" t="s">
        <v>5</v>
      </c>
      <c r="F3" s="69" t="s">
        <v>6</v>
      </c>
    </row>
    <row r="4" ht="33" customHeight="1" spans="1:6">
      <c r="A4" s="69">
        <v>1</v>
      </c>
      <c r="B4" s="72" t="s">
        <v>7</v>
      </c>
      <c r="C4" s="100">
        <f>表2!E10</f>
        <v>0</v>
      </c>
      <c r="D4" s="101"/>
      <c r="E4" s="69">
        <f>表2!H10</f>
        <v>0</v>
      </c>
      <c r="F4" s="69">
        <f>ROUND(E4+C4,0)</f>
        <v>0</v>
      </c>
    </row>
    <row r="5" ht="33" customHeight="1" spans="1:6">
      <c r="A5" s="69">
        <v>2</v>
      </c>
      <c r="B5" s="72" t="s">
        <v>8</v>
      </c>
      <c r="C5" s="100">
        <f>表3!G20</f>
        <v>0</v>
      </c>
      <c r="D5" s="101"/>
      <c r="E5" s="69">
        <f>表3!M20</f>
        <v>0</v>
      </c>
      <c r="F5" s="69">
        <f>ROUND(E5+C5,0)</f>
        <v>0</v>
      </c>
    </row>
    <row r="6" ht="33" customHeight="1" spans="1:6">
      <c r="A6" s="69">
        <v>3</v>
      </c>
      <c r="B6" s="72" t="s">
        <v>9</v>
      </c>
      <c r="C6" s="100">
        <f>表4!H8</f>
        <v>0</v>
      </c>
      <c r="D6" s="101"/>
      <c r="E6" s="69">
        <f>表4!O8</f>
        <v>0</v>
      </c>
      <c r="F6" s="69">
        <f>ROUND(E6+C6,0)</f>
        <v>0</v>
      </c>
    </row>
    <row r="7" ht="33" customHeight="1" spans="1:6">
      <c r="A7" s="69">
        <v>4</v>
      </c>
      <c r="B7" s="72" t="s">
        <v>10</v>
      </c>
      <c r="C7" s="100">
        <f>表5!H19</f>
        <v>0</v>
      </c>
      <c r="D7" s="101"/>
      <c r="E7" s="69">
        <f>表5!O19</f>
        <v>0</v>
      </c>
      <c r="F7" s="69">
        <f>ROUND(E7+C7,0)</f>
        <v>0</v>
      </c>
    </row>
    <row r="8" ht="33" customHeight="1" spans="1:6">
      <c r="A8" s="69">
        <v>5</v>
      </c>
      <c r="B8" s="72" t="s">
        <v>11</v>
      </c>
      <c r="C8" s="100">
        <f>表6!G15</f>
        <v>0</v>
      </c>
      <c r="D8" s="101"/>
      <c r="E8" s="69">
        <f>表6!M15</f>
        <v>0</v>
      </c>
      <c r="F8" s="69">
        <f>ROUND(E8+C8,0)</f>
        <v>0</v>
      </c>
    </row>
    <row r="9" ht="33" customHeight="1" spans="1:7">
      <c r="A9" s="69">
        <v>6</v>
      </c>
      <c r="B9" s="100" t="s">
        <v>12</v>
      </c>
      <c r="C9" s="102"/>
      <c r="D9" s="102"/>
      <c r="E9" s="101"/>
      <c r="F9" s="69">
        <f>SUM(F4:F8)</f>
        <v>0</v>
      </c>
      <c r="G9" s="103"/>
    </row>
    <row r="10" ht="33" customHeight="1" spans="1:6">
      <c r="A10" s="69">
        <v>7</v>
      </c>
      <c r="B10" s="104" t="s">
        <v>13</v>
      </c>
      <c r="C10" s="105"/>
      <c r="D10" s="106" t="s">
        <v>14</v>
      </c>
      <c r="E10" s="107"/>
      <c r="F10" s="108">
        <f>ROUND(F9*ROUND(C10/100,3),0)</f>
        <v>0</v>
      </c>
    </row>
    <row r="11" ht="33" customHeight="1" spans="1:6">
      <c r="A11" s="69">
        <v>8</v>
      </c>
      <c r="B11" s="100" t="s">
        <v>15</v>
      </c>
      <c r="C11" s="102"/>
      <c r="D11" s="102"/>
      <c r="E11" s="101"/>
      <c r="F11" s="69">
        <f>ROUND((F10+F9)*4%,0)</f>
        <v>0</v>
      </c>
    </row>
    <row r="12" ht="30" customHeight="1" spans="1:6">
      <c r="A12" s="69">
        <v>9</v>
      </c>
      <c r="B12" s="104" t="s">
        <v>16</v>
      </c>
      <c r="C12" s="102">
        <v>5</v>
      </c>
      <c r="D12" s="106" t="s">
        <v>14</v>
      </c>
      <c r="E12" s="107"/>
      <c r="F12" s="69">
        <f>ROUND(SUM((F9+F10)*C12/100),0)</f>
        <v>0</v>
      </c>
    </row>
    <row r="13" ht="30" customHeight="1" spans="1:8">
      <c r="A13" s="69">
        <v>10</v>
      </c>
      <c r="B13" s="100" t="s">
        <v>17</v>
      </c>
      <c r="C13" s="102"/>
      <c r="D13" s="102"/>
      <c r="E13" s="101"/>
      <c r="F13" s="69">
        <f>ROUND(F9+F10+F12+F11,0)</f>
        <v>0</v>
      </c>
      <c r="H13" s="109"/>
    </row>
    <row r="14" ht="40" customHeight="1" spans="1:6">
      <c r="A14" s="110" t="s">
        <v>18</v>
      </c>
      <c r="B14" s="111"/>
      <c r="C14" s="111"/>
      <c r="D14" s="111"/>
      <c r="E14" s="111"/>
      <c r="F14" s="111"/>
    </row>
  </sheetData>
  <sheetProtection password="CC3D" sheet="1" objects="1"/>
  <mergeCells count="12">
    <mergeCell ref="A1:F1"/>
    <mergeCell ref="A2:F2"/>
    <mergeCell ref="C3:D3"/>
    <mergeCell ref="C4:D4"/>
    <mergeCell ref="C5:D5"/>
    <mergeCell ref="C6:D6"/>
    <mergeCell ref="C7:D7"/>
    <mergeCell ref="C8:D8"/>
    <mergeCell ref="B9:E9"/>
    <mergeCell ref="B11:E11"/>
    <mergeCell ref="B13:E13"/>
    <mergeCell ref="A14:F14"/>
  </mergeCells>
  <printOptions horizontalCentered="1" vertic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2" sqref="A2:M2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20"/>
  <sheetViews>
    <sheetView showZeros="0" view="pageBreakPreview" zoomScaleNormal="100" zoomScaleSheetLayoutView="100" workbookViewId="0">
      <selection activeCell="H8" sqref="H8"/>
    </sheetView>
  </sheetViews>
  <sheetFormatPr defaultColWidth="8.75" defaultRowHeight="14.25"/>
  <cols>
    <col min="1" max="1" width="4.375" style="65" customWidth="1"/>
    <col min="2" max="2" width="22.25" style="77" customWidth="1"/>
    <col min="3" max="3" width="11.125" style="66" customWidth="1"/>
    <col min="4" max="4" width="5.5" style="65" customWidth="1"/>
    <col min="5" max="5" width="8.5" style="66" customWidth="1"/>
    <col min="6" max="7" width="7.5" style="66" customWidth="1"/>
    <col min="8" max="8" width="9" style="65" customWidth="1"/>
    <col min="9" max="9" width="12.375" style="66" customWidth="1"/>
    <col min="10" max="10" width="10.125" style="66" customWidth="1"/>
    <col min="11" max="11" width="5.625" style="66" customWidth="1"/>
    <col min="12" max="12" width="7.125" style="66" customWidth="1"/>
    <col min="13" max="14" width="6.5" style="66" customWidth="1"/>
    <col min="15" max="15" width="8.625" style="65" customWidth="1"/>
    <col min="16" max="16384" width="8.75" style="66"/>
  </cols>
  <sheetData>
    <row r="1" ht="39" customHeight="1" spans="1:15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23.1" customHeight="1" spans="1:15">
      <c r="A2" s="59" t="s">
        <v>35</v>
      </c>
      <c r="B2" s="59"/>
      <c r="C2" s="59"/>
      <c r="D2" s="59"/>
      <c r="E2" s="59"/>
      <c r="F2" s="59"/>
      <c r="G2" s="59"/>
      <c r="H2" s="68"/>
      <c r="I2" s="59"/>
      <c r="J2" s="59"/>
      <c r="K2" s="59"/>
      <c r="L2" s="59"/>
      <c r="M2" s="59"/>
      <c r="N2" s="59"/>
      <c r="O2" s="68"/>
    </row>
    <row r="3" ht="39" customHeight="1" spans="1:15">
      <c r="A3" s="71" t="s">
        <v>21</v>
      </c>
      <c r="B3" s="70" t="s">
        <v>4</v>
      </c>
      <c r="C3" s="70"/>
      <c r="D3" s="70"/>
      <c r="E3" s="70"/>
      <c r="F3" s="70"/>
      <c r="G3" s="70"/>
      <c r="H3" s="70"/>
      <c r="I3" s="70" t="s">
        <v>5</v>
      </c>
      <c r="J3" s="70"/>
      <c r="K3" s="70"/>
      <c r="L3" s="70"/>
      <c r="M3" s="70"/>
      <c r="N3" s="70"/>
      <c r="O3" s="70"/>
    </row>
    <row r="4" ht="42" customHeight="1" spans="1:15">
      <c r="A4" s="71"/>
      <c r="B4" s="71" t="s">
        <v>81</v>
      </c>
      <c r="C4" s="71" t="s">
        <v>82</v>
      </c>
      <c r="D4" s="71" t="s">
        <v>40</v>
      </c>
      <c r="E4" s="69" t="s">
        <v>83</v>
      </c>
      <c r="F4" s="69" t="s">
        <v>84</v>
      </c>
      <c r="G4" s="69" t="s">
        <v>85</v>
      </c>
      <c r="H4" s="69" t="s">
        <v>72</v>
      </c>
      <c r="I4" s="71" t="s">
        <v>81</v>
      </c>
      <c r="J4" s="71" t="s">
        <v>82</v>
      </c>
      <c r="K4" s="71" t="s">
        <v>40</v>
      </c>
      <c r="L4" s="69" t="s">
        <v>83</v>
      </c>
      <c r="M4" s="69" t="s">
        <v>84</v>
      </c>
      <c r="N4" s="69" t="s">
        <v>85</v>
      </c>
      <c r="O4" s="69" t="s">
        <v>72</v>
      </c>
    </row>
    <row r="5" ht="30" customHeight="1" spans="1:15">
      <c r="A5" s="71">
        <v>1</v>
      </c>
      <c r="B5" s="78" t="s">
        <v>86</v>
      </c>
      <c r="C5" s="71" t="s">
        <v>87</v>
      </c>
      <c r="D5" s="71">
        <v>1</v>
      </c>
      <c r="E5" s="12"/>
      <c r="F5" s="12"/>
      <c r="G5" s="12"/>
      <c r="H5" s="71">
        <f>ROUND(ROUND(F5,0)+ROUND(G5,0),0)</f>
        <v>0</v>
      </c>
      <c r="I5" s="80"/>
      <c r="J5" s="80"/>
      <c r="K5" s="80"/>
      <c r="L5" s="80"/>
      <c r="M5" s="80"/>
      <c r="N5" s="80"/>
      <c r="O5" s="71"/>
    </row>
    <row r="6" ht="30" customHeight="1" spans="1:15">
      <c r="A6" s="71">
        <v>2</v>
      </c>
      <c r="B6" s="78" t="s">
        <v>88</v>
      </c>
      <c r="C6" s="71" t="s">
        <v>87</v>
      </c>
      <c r="D6" s="71">
        <v>1</v>
      </c>
      <c r="E6" s="12"/>
      <c r="F6" s="12"/>
      <c r="G6" s="12"/>
      <c r="H6" s="71">
        <f t="shared" ref="H6:H17" si="0">ROUND(ROUND(F6,0)+ROUND(G6,0),0)</f>
        <v>0</v>
      </c>
      <c r="I6" s="80"/>
      <c r="J6" s="80"/>
      <c r="K6" s="80"/>
      <c r="L6" s="80"/>
      <c r="M6" s="80"/>
      <c r="N6" s="80"/>
      <c r="O6" s="71"/>
    </row>
    <row r="7" ht="30" customHeight="1" spans="1:15">
      <c r="A7" s="71">
        <v>3</v>
      </c>
      <c r="B7" s="78" t="s">
        <v>89</v>
      </c>
      <c r="C7" s="71" t="s">
        <v>87</v>
      </c>
      <c r="D7" s="71">
        <v>1</v>
      </c>
      <c r="E7" s="12"/>
      <c r="F7" s="12"/>
      <c r="G7" s="12"/>
      <c r="H7" s="71">
        <f t="shared" si="0"/>
        <v>0</v>
      </c>
      <c r="I7" s="80"/>
      <c r="J7" s="80"/>
      <c r="K7" s="80"/>
      <c r="L7" s="80"/>
      <c r="M7" s="80"/>
      <c r="N7" s="80"/>
      <c r="O7" s="71"/>
    </row>
    <row r="8" ht="30" customHeight="1" spans="1:15">
      <c r="A8" s="71">
        <v>4</v>
      </c>
      <c r="B8" s="72" t="s">
        <v>90</v>
      </c>
      <c r="C8" s="71" t="s">
        <v>87</v>
      </c>
      <c r="D8" s="71">
        <v>1</v>
      </c>
      <c r="E8" s="12"/>
      <c r="F8" s="12"/>
      <c r="G8" s="12"/>
      <c r="H8" s="71">
        <f t="shared" si="0"/>
        <v>0</v>
      </c>
      <c r="I8" s="80"/>
      <c r="J8" s="80"/>
      <c r="K8" s="80"/>
      <c r="L8" s="80"/>
      <c r="M8" s="80"/>
      <c r="N8" s="80"/>
      <c r="O8" s="71"/>
    </row>
    <row r="9" ht="30" customHeight="1" spans="1:15">
      <c r="A9" s="71">
        <v>5</v>
      </c>
      <c r="B9" s="72" t="s">
        <v>91</v>
      </c>
      <c r="C9" s="71" t="s">
        <v>87</v>
      </c>
      <c r="D9" s="71">
        <v>1</v>
      </c>
      <c r="E9" s="12"/>
      <c r="F9" s="12"/>
      <c r="G9" s="12"/>
      <c r="H9" s="71">
        <f t="shared" si="0"/>
        <v>0</v>
      </c>
      <c r="I9" s="80"/>
      <c r="J9" s="80"/>
      <c r="K9" s="80"/>
      <c r="L9" s="80"/>
      <c r="M9" s="80"/>
      <c r="N9" s="80"/>
      <c r="O9" s="71"/>
    </row>
    <row r="10" ht="30" customHeight="1" spans="1:15">
      <c r="A10" s="71">
        <v>6</v>
      </c>
      <c r="B10" s="78" t="s">
        <v>92</v>
      </c>
      <c r="C10" s="71" t="s">
        <v>87</v>
      </c>
      <c r="D10" s="71">
        <v>1</v>
      </c>
      <c r="E10" s="12"/>
      <c r="F10" s="12"/>
      <c r="G10" s="12"/>
      <c r="H10" s="71">
        <f t="shared" si="0"/>
        <v>0</v>
      </c>
      <c r="I10" s="80"/>
      <c r="J10" s="80"/>
      <c r="K10" s="80"/>
      <c r="L10" s="80"/>
      <c r="M10" s="80"/>
      <c r="N10" s="80"/>
      <c r="O10" s="71"/>
    </row>
    <row r="11" ht="30" customHeight="1" spans="1:15">
      <c r="A11" s="71">
        <v>7</v>
      </c>
      <c r="B11" s="78" t="s">
        <v>93</v>
      </c>
      <c r="C11" s="71" t="s">
        <v>87</v>
      </c>
      <c r="D11" s="71">
        <v>1</v>
      </c>
      <c r="E11" s="12"/>
      <c r="F11" s="12"/>
      <c r="G11" s="12"/>
      <c r="H11" s="71">
        <f t="shared" si="0"/>
        <v>0</v>
      </c>
      <c r="I11" s="80"/>
      <c r="J11" s="80"/>
      <c r="K11" s="80"/>
      <c r="L11" s="80"/>
      <c r="M11" s="80"/>
      <c r="N11" s="80"/>
      <c r="O11" s="71"/>
    </row>
    <row r="12" ht="30" customHeight="1" spans="1:15">
      <c r="A12" s="71">
        <v>8</v>
      </c>
      <c r="B12" s="79" t="s">
        <v>94</v>
      </c>
      <c r="C12" s="71" t="s">
        <v>87</v>
      </c>
      <c r="D12" s="71">
        <v>1</v>
      </c>
      <c r="E12" s="12"/>
      <c r="F12" s="12"/>
      <c r="G12" s="12"/>
      <c r="H12" s="71">
        <f t="shared" si="0"/>
        <v>0</v>
      </c>
      <c r="I12" s="80"/>
      <c r="J12" s="80"/>
      <c r="K12" s="80"/>
      <c r="L12" s="80"/>
      <c r="M12" s="80"/>
      <c r="N12" s="80"/>
      <c r="O12" s="71"/>
    </row>
    <row r="13" ht="30" customHeight="1" spans="1:15">
      <c r="A13" s="71">
        <v>9</v>
      </c>
      <c r="B13" s="79" t="s">
        <v>95</v>
      </c>
      <c r="C13" s="71" t="s">
        <v>87</v>
      </c>
      <c r="D13" s="71">
        <v>1</v>
      </c>
      <c r="E13" s="12"/>
      <c r="F13" s="12"/>
      <c r="G13" s="12"/>
      <c r="H13" s="71">
        <f t="shared" si="0"/>
        <v>0</v>
      </c>
      <c r="I13" s="80"/>
      <c r="J13" s="80"/>
      <c r="K13" s="80"/>
      <c r="L13" s="80"/>
      <c r="M13" s="80"/>
      <c r="N13" s="80"/>
      <c r="O13" s="71"/>
    </row>
    <row r="14" ht="30" customHeight="1" spans="1:15">
      <c r="A14" s="71">
        <v>10</v>
      </c>
      <c r="B14" s="79" t="s">
        <v>96</v>
      </c>
      <c r="C14" s="71" t="s">
        <v>87</v>
      </c>
      <c r="D14" s="71">
        <v>1</v>
      </c>
      <c r="E14" s="12"/>
      <c r="F14" s="12"/>
      <c r="G14" s="12"/>
      <c r="H14" s="71">
        <f t="shared" si="0"/>
        <v>0</v>
      </c>
      <c r="I14" s="80"/>
      <c r="J14" s="80"/>
      <c r="K14" s="80"/>
      <c r="L14" s="80"/>
      <c r="M14" s="80"/>
      <c r="N14" s="80"/>
      <c r="O14" s="71"/>
    </row>
    <row r="15" ht="30" customHeight="1" spans="1:15">
      <c r="A15" s="71">
        <v>11</v>
      </c>
      <c r="B15" s="79" t="s">
        <v>97</v>
      </c>
      <c r="C15" s="71" t="s">
        <v>87</v>
      </c>
      <c r="D15" s="71">
        <v>1</v>
      </c>
      <c r="E15" s="12"/>
      <c r="F15" s="12"/>
      <c r="G15" s="12"/>
      <c r="H15" s="71">
        <f t="shared" si="0"/>
        <v>0</v>
      </c>
      <c r="I15" s="80"/>
      <c r="J15" s="80"/>
      <c r="K15" s="80"/>
      <c r="L15" s="80"/>
      <c r="M15" s="80"/>
      <c r="N15" s="80"/>
      <c r="O15" s="71"/>
    </row>
    <row r="16" ht="30" customHeight="1" spans="1:15">
      <c r="A16" s="71">
        <v>12</v>
      </c>
      <c r="B16" s="79" t="s">
        <v>98</v>
      </c>
      <c r="C16" s="71" t="s">
        <v>87</v>
      </c>
      <c r="D16" s="71">
        <v>1</v>
      </c>
      <c r="E16" s="12"/>
      <c r="F16" s="12"/>
      <c r="G16" s="12"/>
      <c r="H16" s="71">
        <f t="shared" si="0"/>
        <v>0</v>
      </c>
      <c r="I16" s="80"/>
      <c r="J16" s="80"/>
      <c r="K16" s="80"/>
      <c r="L16" s="80"/>
      <c r="M16" s="80"/>
      <c r="N16" s="80"/>
      <c r="O16" s="71"/>
    </row>
    <row r="17" ht="30" customHeight="1" spans="1:15">
      <c r="A17" s="71">
        <v>13</v>
      </c>
      <c r="B17" s="72" t="s">
        <v>99</v>
      </c>
      <c r="C17" s="71" t="s">
        <v>87</v>
      </c>
      <c r="D17" s="71">
        <v>550</v>
      </c>
      <c r="E17" s="12"/>
      <c r="F17" s="12"/>
      <c r="G17" s="12"/>
      <c r="H17" s="71">
        <f t="shared" si="0"/>
        <v>0</v>
      </c>
      <c r="I17" s="80"/>
      <c r="J17" s="80"/>
      <c r="K17" s="80"/>
      <c r="L17" s="80"/>
      <c r="M17" s="80"/>
      <c r="N17" s="80"/>
      <c r="O17" s="71"/>
    </row>
    <row r="18" ht="30" customHeight="1" spans="1:15">
      <c r="A18" s="71">
        <v>14</v>
      </c>
      <c r="B18" s="72"/>
      <c r="C18" s="80"/>
      <c r="D18" s="71"/>
      <c r="E18" s="81"/>
      <c r="F18" s="81"/>
      <c r="G18" s="81"/>
      <c r="H18" s="71"/>
      <c r="I18" s="84" t="s">
        <v>100</v>
      </c>
      <c r="J18" s="80"/>
      <c r="K18" s="71">
        <v>1</v>
      </c>
      <c r="L18" s="71"/>
      <c r="M18" s="85"/>
      <c r="N18" s="12"/>
      <c r="O18" s="71">
        <f>ROUND(ROUND(M18,0)+ROUND(N18,0),0)</f>
        <v>0</v>
      </c>
    </row>
    <row r="19" ht="30" customHeight="1" spans="1:15">
      <c r="A19" s="73" t="s">
        <v>61</v>
      </c>
      <c r="B19" s="74"/>
      <c r="C19" s="74"/>
      <c r="D19" s="74"/>
      <c r="E19" s="74"/>
      <c r="F19" s="71">
        <f>ROUND(ROUND(F5,0)+ROUND(F6,0)+ROUND(F7,0)+ROUND(F8,0)+ROUND(F9,0)+ROUND(F10,0)+ROUND(F11,0)+ROUND(F12,0)+ROUND(F13,0)+ROUND(F14,0)+ROUND(F15,0)+ROUND(F16,0)+ROUND(F17,0)+ROUND(F18,0),0)</f>
        <v>0</v>
      </c>
      <c r="G19" s="71">
        <f>ROUND(ROUND(G5,0)+ROUND(G6,0)+ROUND(G7,0)+ROUND(G8,0)+ROUND(G9,0)+ROUND(G10,0)+ROUND(G11,0)+ROUND(G12,0)+ROUND(G13,0)+ROUND(G14,0)+ROUND(G15,0)+ROUND(G16,0)+ROUND(G17,0)+ROUND(G18,0),0)</f>
        <v>0</v>
      </c>
      <c r="H19" s="71">
        <f>ROUND(ROUND(H5,0)+ROUND(H6,0)+ROUND(H7,0)+ROUND(H8,0)+ROUND(H9,0)+ROUND(H10,0)+ROUND(H11,0)+ROUND(H12,0)+ROUND(H13,0)+ROUND(H14,0)+ROUND(H15,0)+ROUND(H16,0)+ROUND(H17,0)+ROUND(H18,0),0)</f>
        <v>0</v>
      </c>
      <c r="I19" s="73" t="s">
        <v>61</v>
      </c>
      <c r="J19" s="74"/>
      <c r="K19" s="74"/>
      <c r="L19" s="74"/>
      <c r="M19" s="71">
        <f t="shared" ref="M19:O19" si="1">ROUND(ROUND(M5,0)+ROUND(M6,0)+ROUND(M7,0)+ROUND(M8,0)+ROUND(M9,0)+ROUND(M10,0)+ROUND(M11,0)+ROUND(M12,0)+ROUND(M13,0)+ROUND(M14,0)+ROUND(M15,0)+ROUND(M16,0)+ROUND(M17,0)+ROUND(M18,0),0)</f>
        <v>0</v>
      </c>
      <c r="N19" s="71">
        <f t="shared" si="1"/>
        <v>0</v>
      </c>
      <c r="O19" s="71">
        <f t="shared" si="1"/>
        <v>0</v>
      </c>
    </row>
    <row r="20" ht="21.95" customHeight="1" spans="1:15">
      <c r="A20" s="82" t="s">
        <v>101</v>
      </c>
      <c r="B20" s="82"/>
      <c r="C20" s="82"/>
      <c r="D20" s="82"/>
      <c r="E20" s="82"/>
      <c r="F20" s="82"/>
      <c r="G20" s="82"/>
      <c r="H20" s="83"/>
      <c r="I20" s="82"/>
      <c r="J20" s="82"/>
      <c r="K20" s="82"/>
      <c r="L20" s="82"/>
      <c r="M20" s="82"/>
      <c r="N20" s="82"/>
      <c r="O20" s="83"/>
    </row>
  </sheetData>
  <sheetProtection password="CC3D" sheet="1" objects="1"/>
  <mergeCells count="8">
    <mergeCell ref="A1:O1"/>
    <mergeCell ref="A2:O2"/>
    <mergeCell ref="B3:H3"/>
    <mergeCell ref="I3:O3"/>
    <mergeCell ref="A19:E19"/>
    <mergeCell ref="I19:L19"/>
    <mergeCell ref="A20:O20"/>
    <mergeCell ref="A3:A4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3:M3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16"/>
  <sheetViews>
    <sheetView showZeros="0" view="pageBreakPreview" zoomScaleNormal="100" zoomScaleSheetLayoutView="100" workbookViewId="0">
      <selection activeCell="G7" sqref="G7"/>
    </sheetView>
  </sheetViews>
  <sheetFormatPr defaultColWidth="9" defaultRowHeight="22.5"/>
  <cols>
    <col min="1" max="1" width="5.75" style="66" customWidth="1"/>
    <col min="2" max="2" width="10" style="66" customWidth="1"/>
    <col min="3" max="3" width="8.75" style="66" customWidth="1"/>
    <col min="4" max="4" width="10.25" style="66" customWidth="1"/>
    <col min="5" max="6" width="10" style="66" customWidth="1"/>
    <col min="7" max="7" width="11.75" style="67" customWidth="1"/>
    <col min="8" max="8" width="10" style="66" customWidth="1"/>
    <col min="9" max="9" width="8.75" style="66" customWidth="1"/>
    <col min="10" max="12" width="10" style="66" customWidth="1"/>
    <col min="13" max="13" width="11.5" style="65" customWidth="1"/>
    <col min="14" max="16384" width="9" style="66"/>
  </cols>
  <sheetData>
    <row r="1" ht="26.1" customHeight="1" spans="1:1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62" customFormat="1" ht="21" customHeight="1" spans="1:13">
      <c r="A2" s="59" t="s">
        <v>35</v>
      </c>
      <c r="B2" s="59"/>
      <c r="C2" s="59"/>
      <c r="D2" s="59"/>
      <c r="E2" s="59"/>
      <c r="F2" s="59"/>
      <c r="G2" s="68"/>
      <c r="H2" s="59"/>
      <c r="I2" s="59"/>
      <c r="J2" s="59"/>
      <c r="K2" s="59"/>
      <c r="L2" s="59"/>
      <c r="M2" s="68"/>
    </row>
    <row r="3" s="63" customFormat="1" ht="33.95" customHeight="1" spans="1:13">
      <c r="A3" s="69" t="s">
        <v>21</v>
      </c>
      <c r="B3" s="70" t="s">
        <v>4</v>
      </c>
      <c r="C3" s="70"/>
      <c r="D3" s="70"/>
      <c r="E3" s="70"/>
      <c r="F3" s="70"/>
      <c r="G3" s="70"/>
      <c r="H3" s="70" t="s">
        <v>5</v>
      </c>
      <c r="I3" s="70"/>
      <c r="J3" s="70"/>
      <c r="K3" s="70"/>
      <c r="L3" s="70"/>
      <c r="M3" s="70"/>
    </row>
    <row r="4" s="64" customFormat="1" ht="39" customHeight="1" spans="1:13">
      <c r="A4" s="69"/>
      <c r="B4" s="69" t="s">
        <v>66</v>
      </c>
      <c r="C4" s="69" t="s">
        <v>40</v>
      </c>
      <c r="D4" s="69" t="s">
        <v>41</v>
      </c>
      <c r="E4" s="69" t="s">
        <v>70</v>
      </c>
      <c r="F4" s="69" t="s">
        <v>104</v>
      </c>
      <c r="G4" s="69" t="s">
        <v>105</v>
      </c>
      <c r="H4" s="69" t="s">
        <v>66</v>
      </c>
      <c r="I4" s="69" t="s">
        <v>40</v>
      </c>
      <c r="J4" s="69" t="s">
        <v>41</v>
      </c>
      <c r="K4" s="69" t="s">
        <v>70</v>
      </c>
      <c r="L4" s="69" t="s">
        <v>104</v>
      </c>
      <c r="M4" s="69" t="s">
        <v>105</v>
      </c>
    </row>
    <row r="5" s="65" customFormat="1" ht="33.95" customHeight="1" spans="1:13">
      <c r="A5" s="71">
        <v>1</v>
      </c>
      <c r="B5" s="72" t="s">
        <v>106</v>
      </c>
      <c r="C5" s="12"/>
      <c r="D5" s="12"/>
      <c r="E5" s="12"/>
      <c r="F5" s="12"/>
      <c r="G5" s="71">
        <f>ROUND(ROUND(E5,0)+ROUND(F5,0),0)</f>
        <v>0</v>
      </c>
      <c r="H5" s="72" t="s">
        <v>106</v>
      </c>
      <c r="I5" s="12"/>
      <c r="J5" s="12"/>
      <c r="K5" s="12"/>
      <c r="L5" s="12"/>
      <c r="M5" s="71">
        <f>ROUND(ROUND(K5,0)+ROUND(L5,0),0)</f>
        <v>0</v>
      </c>
    </row>
    <row r="6" s="65" customFormat="1" ht="33.95" customHeight="1" spans="1:13">
      <c r="A6" s="71">
        <v>2</v>
      </c>
      <c r="B6" s="72" t="s">
        <v>107</v>
      </c>
      <c r="C6" s="12"/>
      <c r="D6" s="12"/>
      <c r="E6" s="12"/>
      <c r="F6" s="12"/>
      <c r="G6" s="71">
        <f t="shared" ref="G6:G14" si="0">ROUND(ROUND(E6,0)+ROUND(F6,0),0)</f>
        <v>0</v>
      </c>
      <c r="H6" s="72" t="s">
        <v>107</v>
      </c>
      <c r="I6" s="12"/>
      <c r="J6" s="12"/>
      <c r="K6" s="12"/>
      <c r="L6" s="12"/>
      <c r="M6" s="71">
        <f t="shared" ref="M6:M14" si="1">ROUND(ROUND(K6,0)+ROUND(L6,0),0)</f>
        <v>0</v>
      </c>
    </row>
    <row r="7" s="65" customFormat="1" ht="33.95" customHeight="1" spans="1:13">
      <c r="A7" s="71">
        <v>3</v>
      </c>
      <c r="B7" s="72" t="s">
        <v>108</v>
      </c>
      <c r="C7" s="12"/>
      <c r="D7" s="12"/>
      <c r="E7" s="12"/>
      <c r="F7" s="12"/>
      <c r="G7" s="71">
        <f t="shared" si="0"/>
        <v>0</v>
      </c>
      <c r="H7" s="72" t="s">
        <v>108</v>
      </c>
      <c r="I7" s="12"/>
      <c r="J7" s="12"/>
      <c r="K7" s="12"/>
      <c r="L7" s="12"/>
      <c r="M7" s="71">
        <f t="shared" si="1"/>
        <v>0</v>
      </c>
    </row>
    <row r="8" s="65" customFormat="1" ht="33.95" customHeight="1" spans="1:13">
      <c r="A8" s="71">
        <v>4</v>
      </c>
      <c r="B8" s="72" t="s">
        <v>109</v>
      </c>
      <c r="C8" s="12"/>
      <c r="D8" s="12"/>
      <c r="E8" s="12"/>
      <c r="F8" s="12"/>
      <c r="G8" s="71">
        <f t="shared" si="0"/>
        <v>0</v>
      </c>
      <c r="H8" s="72" t="s">
        <v>109</v>
      </c>
      <c r="I8" s="12"/>
      <c r="J8" s="12"/>
      <c r="K8" s="12"/>
      <c r="L8" s="12"/>
      <c r="M8" s="71">
        <f t="shared" si="1"/>
        <v>0</v>
      </c>
    </row>
    <row r="9" s="65" customFormat="1" ht="33.95" customHeight="1" spans="1:13">
      <c r="A9" s="71">
        <v>5</v>
      </c>
      <c r="B9" s="72" t="s">
        <v>110</v>
      </c>
      <c r="C9" s="12"/>
      <c r="D9" s="12"/>
      <c r="E9" s="12"/>
      <c r="F9" s="12"/>
      <c r="G9" s="71">
        <f t="shared" si="0"/>
        <v>0</v>
      </c>
      <c r="H9" s="72" t="s">
        <v>110</v>
      </c>
      <c r="I9" s="12"/>
      <c r="J9" s="12"/>
      <c r="K9" s="12"/>
      <c r="L9" s="12"/>
      <c r="M9" s="71">
        <f t="shared" si="1"/>
        <v>0</v>
      </c>
    </row>
    <row r="10" s="65" customFormat="1" ht="33.95" customHeight="1" spans="1:13">
      <c r="A10" s="71">
        <v>6</v>
      </c>
      <c r="B10" s="72" t="s">
        <v>111</v>
      </c>
      <c r="C10" s="12"/>
      <c r="D10" s="12"/>
      <c r="E10" s="12"/>
      <c r="F10" s="12"/>
      <c r="G10" s="71">
        <f t="shared" si="0"/>
        <v>0</v>
      </c>
      <c r="H10" s="72" t="s">
        <v>111</v>
      </c>
      <c r="I10" s="12"/>
      <c r="J10" s="12"/>
      <c r="K10" s="12"/>
      <c r="L10" s="12"/>
      <c r="M10" s="71">
        <f t="shared" si="1"/>
        <v>0</v>
      </c>
    </row>
    <row r="11" s="65" customFormat="1" ht="33.95" customHeight="1" spans="1:13">
      <c r="A11" s="71">
        <v>7</v>
      </c>
      <c r="B11" s="72" t="s">
        <v>112</v>
      </c>
      <c r="C11" s="12"/>
      <c r="D11" s="12"/>
      <c r="E11" s="12"/>
      <c r="F11" s="12"/>
      <c r="G11" s="71">
        <f t="shared" si="0"/>
        <v>0</v>
      </c>
      <c r="H11" s="72" t="s">
        <v>112</v>
      </c>
      <c r="I11" s="12"/>
      <c r="J11" s="12"/>
      <c r="K11" s="12"/>
      <c r="L11" s="12"/>
      <c r="M11" s="71">
        <f t="shared" si="1"/>
        <v>0</v>
      </c>
    </row>
    <row r="12" s="65" customFormat="1" ht="33.95" customHeight="1" spans="1:13">
      <c r="A12" s="71">
        <v>8</v>
      </c>
      <c r="B12" s="72" t="s">
        <v>113</v>
      </c>
      <c r="C12" s="12"/>
      <c r="D12" s="12"/>
      <c r="E12" s="12"/>
      <c r="F12" s="12"/>
      <c r="G12" s="71">
        <f t="shared" si="0"/>
        <v>0</v>
      </c>
      <c r="H12" s="72" t="s">
        <v>113</v>
      </c>
      <c r="I12" s="12"/>
      <c r="J12" s="12"/>
      <c r="K12" s="12"/>
      <c r="L12" s="12"/>
      <c r="M12" s="71">
        <f t="shared" si="1"/>
        <v>0</v>
      </c>
    </row>
    <row r="13" s="65" customFormat="1" ht="33.95" customHeight="1" spans="1:13">
      <c r="A13" s="71">
        <v>9</v>
      </c>
      <c r="B13" s="72" t="s">
        <v>114</v>
      </c>
      <c r="C13" s="12"/>
      <c r="D13" s="12"/>
      <c r="E13" s="12"/>
      <c r="F13" s="12"/>
      <c r="G13" s="71">
        <f t="shared" si="0"/>
        <v>0</v>
      </c>
      <c r="H13" s="72" t="s">
        <v>114</v>
      </c>
      <c r="I13" s="12"/>
      <c r="J13" s="12"/>
      <c r="K13" s="12"/>
      <c r="L13" s="12"/>
      <c r="M13" s="71">
        <f t="shared" si="1"/>
        <v>0</v>
      </c>
    </row>
    <row r="14" s="65" customFormat="1" ht="33.95" customHeight="1" spans="1:13">
      <c r="A14" s="71">
        <v>10</v>
      </c>
      <c r="B14" s="72" t="s">
        <v>115</v>
      </c>
      <c r="C14" s="12"/>
      <c r="D14" s="12"/>
      <c r="E14" s="12"/>
      <c r="F14" s="12"/>
      <c r="G14" s="71">
        <f t="shared" si="0"/>
        <v>0</v>
      </c>
      <c r="H14" s="72" t="s">
        <v>115</v>
      </c>
      <c r="I14" s="12"/>
      <c r="J14" s="12"/>
      <c r="K14" s="12"/>
      <c r="L14" s="12"/>
      <c r="M14" s="71">
        <f t="shared" si="1"/>
        <v>0</v>
      </c>
    </row>
    <row r="15" s="65" customFormat="1" ht="33.95" customHeight="1" spans="1:13">
      <c r="A15" s="73" t="s">
        <v>61</v>
      </c>
      <c r="B15" s="74"/>
      <c r="C15" s="74"/>
      <c r="D15" s="75"/>
      <c r="E15" s="71">
        <f t="shared" ref="E15:G15" si="2">ROUND(ROUND(E5,0)+ROUND(E6,0)+ROUND(E7,0)+ROUND(E8,0)+ROUND(E9,0)+ROUND(E10,0)+ROUND(E11,0)+ROUND(E12,0)+ROUND(E13,0)+ROUND(E14,0),0)</f>
        <v>0</v>
      </c>
      <c r="F15" s="71">
        <f t="shared" si="2"/>
        <v>0</v>
      </c>
      <c r="G15" s="71">
        <f t="shared" si="2"/>
        <v>0</v>
      </c>
      <c r="H15" s="73" t="s">
        <v>61</v>
      </c>
      <c r="I15" s="74"/>
      <c r="J15" s="75"/>
      <c r="K15" s="71">
        <f t="shared" ref="K15:M15" si="3">ROUND(ROUND(K5,0)+ROUND(K6,0)+ROUND(K7,0)+ROUND(K8,0)+ROUND(K9,0)+ROUND(K10,0)+ROUND(K11,0)+ROUND(K12,0)+ROUND(K13,0)+ROUND(K14,0),0)</f>
        <v>0</v>
      </c>
      <c r="L15" s="71">
        <f t="shared" si="3"/>
        <v>0</v>
      </c>
      <c r="M15" s="71">
        <f t="shared" si="3"/>
        <v>0</v>
      </c>
    </row>
    <row r="16" ht="13.5" spans="7:7">
      <c r="G16" s="76"/>
    </row>
  </sheetData>
  <sheetProtection password="CC3D" sheet="1" objects="1"/>
  <mergeCells count="7">
    <mergeCell ref="A1:M1"/>
    <mergeCell ref="A2:M2"/>
    <mergeCell ref="B3:G3"/>
    <mergeCell ref="H3:M3"/>
    <mergeCell ref="A15:D15"/>
    <mergeCell ref="H15:J15"/>
    <mergeCell ref="A3:A4"/>
  </mergeCells>
  <pageMargins left="0.751388888888889" right="0.751388888888889" top="0.707638888888889" bottom="0.629166666666667" header="0.511805555555556" footer="0.51180555555555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3:M3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116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W11"/>
  <sheetViews>
    <sheetView showZeros="0" view="pageBreakPreview" zoomScaleNormal="100" zoomScaleSheetLayoutView="100" workbookViewId="0">
      <selection activeCell="I8" sqref="I8"/>
    </sheetView>
  </sheetViews>
  <sheetFormatPr defaultColWidth="9" defaultRowHeight="14.25"/>
  <cols>
    <col min="1" max="1" width="25.25" style="4" customWidth="1"/>
    <col min="2" max="9" width="12.75" style="4" customWidth="1"/>
    <col min="10" max="16384" width="9" style="4"/>
  </cols>
  <sheetData>
    <row r="1" ht="32.1" customHeight="1" spans="1:9">
      <c r="A1" s="5" t="s">
        <v>117</v>
      </c>
      <c r="B1" s="5"/>
      <c r="C1" s="5"/>
      <c r="D1" s="5"/>
      <c r="E1" s="5"/>
      <c r="F1" s="5"/>
      <c r="G1" s="5"/>
      <c r="H1" s="5"/>
      <c r="I1" s="5"/>
    </row>
    <row r="2" s="1" customFormat="1" ht="18.95" customHeight="1" spans="1:9">
      <c r="A2" s="6" t="s">
        <v>35</v>
      </c>
      <c r="B2" s="6"/>
      <c r="C2" s="6"/>
      <c r="D2" s="6"/>
      <c r="E2" s="6"/>
      <c r="F2" s="6"/>
      <c r="G2" s="6"/>
      <c r="H2" s="6"/>
      <c r="I2" s="6"/>
    </row>
    <row r="3" s="2" customFormat="1" ht="24" customHeight="1" spans="1:23">
      <c r="A3" s="44" t="s">
        <v>118</v>
      </c>
      <c r="B3" s="45" t="s">
        <v>119</v>
      </c>
      <c r="C3" s="46"/>
      <c r="D3" s="47" t="s">
        <v>120</v>
      </c>
      <c r="E3" s="45"/>
      <c r="F3" s="45"/>
      <c r="G3" s="46"/>
      <c r="H3" s="48" t="s">
        <v>5</v>
      </c>
      <c r="I3" s="48" t="s">
        <v>121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="2" customFormat="1" ht="24" customHeight="1" spans="1:9">
      <c r="A4" s="44"/>
      <c r="B4" s="10" t="s">
        <v>122</v>
      </c>
      <c r="C4" s="10" t="s">
        <v>123</v>
      </c>
      <c r="D4" s="10" t="s">
        <v>124</v>
      </c>
      <c r="E4" s="10" t="s">
        <v>125</v>
      </c>
      <c r="F4" s="10" t="s">
        <v>122</v>
      </c>
      <c r="G4" s="10" t="s">
        <v>123</v>
      </c>
      <c r="H4" s="49"/>
      <c r="I4" s="54"/>
    </row>
    <row r="5" s="2" customFormat="1" ht="33" customHeight="1" spans="1:9">
      <c r="A5" s="15" t="s">
        <v>126</v>
      </c>
      <c r="B5" s="50"/>
      <c r="C5" s="50"/>
      <c r="D5" s="50"/>
      <c r="E5" s="50"/>
      <c r="F5" s="50"/>
      <c r="G5" s="50"/>
      <c r="H5" s="50"/>
      <c r="I5" s="52">
        <f>ROUND(ROUND(B5,1)+ROUND(C5,1)+ROUND(D5,1)+ROUND(E5,1)+ROUND(F5,1)+ROUND(G5,1)+ROUND(H5,1),1)</f>
        <v>0</v>
      </c>
    </row>
    <row r="6" s="2" customFormat="1" ht="33" customHeight="1" spans="1:9">
      <c r="A6" s="15" t="s">
        <v>127</v>
      </c>
      <c r="B6" s="50"/>
      <c r="C6" s="50"/>
      <c r="D6" s="50"/>
      <c r="E6" s="50"/>
      <c r="F6" s="50"/>
      <c r="G6" s="50"/>
      <c r="H6" s="50"/>
      <c r="I6" s="52">
        <f>ROUND(ROUND(B6,1)+ROUND(C6,1)+ROUND(D6,1)+ROUND(E6,1)+ROUND(F6,1)+ROUND(G6,1)+ROUND(H6,1),1)</f>
        <v>0</v>
      </c>
    </row>
    <row r="7" s="2" customFormat="1" ht="33" customHeight="1" spans="1:9">
      <c r="A7" s="15" t="s">
        <v>128</v>
      </c>
      <c r="B7" s="50"/>
      <c r="C7" s="50"/>
      <c r="D7" s="50"/>
      <c r="E7" s="50"/>
      <c r="F7" s="50"/>
      <c r="G7" s="50"/>
      <c r="H7" s="50"/>
      <c r="I7" s="52">
        <f>ROUND(ROUND(B7,1)+ROUND(C7,1)+ROUND(D7,1)+ROUND(E7,1)+ROUND(F7,1)+ROUND(G7,1)+ROUND(H7,1),1)</f>
        <v>0</v>
      </c>
    </row>
    <row r="8" s="2" customFormat="1" ht="33" customHeight="1" spans="1:9">
      <c r="A8" s="15" t="s">
        <v>129</v>
      </c>
      <c r="B8" s="50"/>
      <c r="C8" s="50"/>
      <c r="D8" s="50"/>
      <c r="E8" s="50"/>
      <c r="F8" s="50"/>
      <c r="G8" s="50"/>
      <c r="H8" s="50"/>
      <c r="I8" s="52">
        <f>ROUND(ROUND(B8,1)+ROUND(C8,1)+ROUND(D8,1)+ROUND(E8,1)+ROUND(F8,1)+ROUND(G8,1)+ROUND(H8,1),1)</f>
        <v>0</v>
      </c>
    </row>
    <row r="9" s="2" customFormat="1" ht="33" customHeight="1" spans="1:9">
      <c r="A9" s="15" t="s">
        <v>130</v>
      </c>
      <c r="B9" s="50"/>
      <c r="C9" s="50"/>
      <c r="D9" s="50"/>
      <c r="E9" s="50"/>
      <c r="F9" s="50"/>
      <c r="G9" s="50"/>
      <c r="H9" s="50"/>
      <c r="I9" s="52">
        <f>ROUND(ROUND(B9,1)+ROUND(C9,1)+ROUND(D9,1)+ROUND(E9,1)+ROUND(F9,1)+ROUND(G9,1)+ROUND(H9,1),1)</f>
        <v>0</v>
      </c>
    </row>
    <row r="10" ht="33" customHeight="1" spans="1:9">
      <c r="A10" s="15" t="s">
        <v>121</v>
      </c>
      <c r="B10" s="51">
        <f>ROUND(ROUND(B5,1)+ROUND(B6,1)+ROUND(B7,1)+ROUND(B8,1)+ROUND(B9,1),1)</f>
        <v>0</v>
      </c>
      <c r="C10" s="51">
        <f t="shared" ref="C10:I10" si="0">ROUND(ROUND(C5,1)+ROUND(C6,1)+ROUND(C7,1)+ROUND(C8,1)+ROUND(C9,1),1)</f>
        <v>0</v>
      </c>
      <c r="D10" s="51">
        <f t="shared" si="0"/>
        <v>0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52">
        <f t="shared" si="0"/>
        <v>0</v>
      </c>
      <c r="I10" s="52">
        <f t="shared" si="0"/>
        <v>0</v>
      </c>
    </row>
    <row r="11" ht="57" customHeight="1" spans="1:9">
      <c r="A11" s="53" t="s">
        <v>131</v>
      </c>
      <c r="B11" s="53"/>
      <c r="C11" s="53"/>
      <c r="D11" s="53"/>
      <c r="E11" s="53"/>
      <c r="F11" s="53"/>
      <c r="G11" s="53"/>
      <c r="H11" s="53"/>
      <c r="I11" s="53"/>
    </row>
  </sheetData>
  <sheetProtection password="CC3D" sheet="1" objects="1"/>
  <mergeCells count="8">
    <mergeCell ref="A1:I1"/>
    <mergeCell ref="A2:I2"/>
    <mergeCell ref="B3:C3"/>
    <mergeCell ref="D3:G3"/>
    <mergeCell ref="A11:I11"/>
    <mergeCell ref="A3:A4"/>
    <mergeCell ref="H3:H4"/>
    <mergeCell ref="I3:I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R88"/>
  <sheetViews>
    <sheetView showZeros="0" tabSelected="1" view="pageBreakPreview" zoomScaleNormal="100" zoomScaleSheetLayoutView="100" workbookViewId="0">
      <pane xSplit="3" ySplit="4" topLeftCell="D5" activePane="bottomRight" state="frozen"/>
      <selection/>
      <selection pane="topRight"/>
      <selection pane="bottomLeft"/>
      <selection pane="bottomRight" activeCell="F84" sqref="F84:V84"/>
    </sheetView>
  </sheetViews>
  <sheetFormatPr defaultColWidth="9" defaultRowHeight="14.25"/>
  <cols>
    <col min="1" max="1" width="5.375" style="17" customWidth="1"/>
    <col min="2" max="2" width="20" style="4" customWidth="1"/>
    <col min="3" max="3" width="5.5" style="4" customWidth="1"/>
    <col min="4" max="21" width="4.625" style="4" customWidth="1"/>
    <col min="22" max="22" width="5.875" style="4" customWidth="1"/>
    <col min="23" max="23" width="7.25" style="4" customWidth="1"/>
    <col min="24" max="24" width="26.375" style="4" customWidth="1"/>
    <col min="25" max="16384" width="9" style="4"/>
  </cols>
  <sheetData>
    <row r="1" ht="42" customHeight="1" spans="1:44">
      <c r="A1" s="5" t="s">
        <v>132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6"/>
      <c r="AM1" s="36"/>
      <c r="AN1" s="36"/>
      <c r="AO1" s="36"/>
      <c r="AP1" s="36"/>
      <c r="AQ1" s="36"/>
      <c r="AR1" s="36"/>
    </row>
    <row r="2" ht="21" customHeight="1" spans="1:44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9"/>
      <c r="Q2" s="29"/>
      <c r="R2" s="29"/>
      <c r="S2" s="29"/>
      <c r="T2" s="29"/>
      <c r="U2" s="29"/>
      <c r="W2" s="31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6"/>
      <c r="AM2" s="36"/>
      <c r="AN2" s="36"/>
      <c r="AO2" s="36"/>
      <c r="AP2" s="36"/>
      <c r="AQ2" s="36"/>
      <c r="AR2" s="36"/>
    </row>
    <row r="3" s="2" customFormat="1" ht="27.95" customHeight="1" spans="1:37">
      <c r="A3" s="19" t="s">
        <v>21</v>
      </c>
      <c r="B3" s="7" t="s">
        <v>22</v>
      </c>
      <c r="C3" s="19" t="s">
        <v>133</v>
      </c>
      <c r="D3" s="7" t="s">
        <v>134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 t="s">
        <v>121</v>
      </c>
      <c r="W3" s="7" t="s">
        <v>135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="2" customFormat="1" ht="27.95" customHeight="1" spans="1:23">
      <c r="A4" s="19"/>
      <c r="B4" s="9"/>
      <c r="C4" s="19"/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19"/>
      <c r="W4" s="7"/>
    </row>
    <row r="5" s="2" customFormat="1" ht="15" customHeight="1" spans="1:23">
      <c r="A5" s="21" t="s">
        <v>136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3"/>
    </row>
    <row r="6" s="2" customFormat="1" ht="20.1" customHeight="1" spans="1:23">
      <c r="A6" s="7">
        <v>1</v>
      </c>
      <c r="B6" s="15" t="s">
        <v>137</v>
      </c>
      <c r="C6" s="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34">
        <f>ROUND(C6,0)</f>
        <v>0</v>
      </c>
      <c r="W6" s="12"/>
    </row>
    <row r="7" s="2" customFormat="1" ht="20.1" customHeight="1" spans="1:23">
      <c r="A7" s="7">
        <v>2</v>
      </c>
      <c r="B7" s="24" t="s">
        <v>138</v>
      </c>
      <c r="C7" s="2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34">
        <f t="shared" ref="V7:V30" si="0">ROUND(C7,0)</f>
        <v>0</v>
      </c>
      <c r="W7" s="12"/>
    </row>
    <row r="8" s="2" customFormat="1" ht="20.1" customHeight="1" spans="1:23">
      <c r="A8" s="7">
        <v>3</v>
      </c>
      <c r="B8" s="25" t="s">
        <v>139</v>
      </c>
      <c r="C8" s="2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4">
        <f t="shared" si="0"/>
        <v>0</v>
      </c>
      <c r="W8" s="12"/>
    </row>
    <row r="9" s="2" customFormat="1" ht="20.1" customHeight="1" spans="1:23">
      <c r="A9" s="7">
        <v>4</v>
      </c>
      <c r="B9" s="25" t="s">
        <v>140</v>
      </c>
      <c r="C9" s="2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4">
        <f t="shared" si="0"/>
        <v>0</v>
      </c>
      <c r="W9" s="12"/>
    </row>
    <row r="10" s="2" customFormat="1" ht="20.1" customHeight="1" spans="1:23">
      <c r="A10" s="7">
        <v>5</v>
      </c>
      <c r="B10" s="26" t="s">
        <v>141</v>
      </c>
      <c r="C10" s="2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4">
        <f t="shared" si="0"/>
        <v>0</v>
      </c>
      <c r="W10" s="12"/>
    </row>
    <row r="11" s="2" customFormat="1" ht="20.1" customHeight="1" spans="1:23">
      <c r="A11" s="7">
        <v>6</v>
      </c>
      <c r="B11" s="26" t="s">
        <v>141</v>
      </c>
      <c r="C11" s="2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4">
        <f t="shared" si="0"/>
        <v>0</v>
      </c>
      <c r="W11" s="12"/>
    </row>
    <row r="12" s="2" customFormat="1" ht="20.1" customHeight="1" spans="1:23">
      <c r="A12" s="7">
        <v>7</v>
      </c>
      <c r="B12" s="26" t="s">
        <v>142</v>
      </c>
      <c r="C12" s="2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4">
        <f t="shared" si="0"/>
        <v>0</v>
      </c>
      <c r="W12" s="12"/>
    </row>
    <row r="13" s="2" customFormat="1" ht="20.1" customHeight="1" spans="1:23">
      <c r="A13" s="7">
        <v>8</v>
      </c>
      <c r="B13" s="26" t="s">
        <v>143</v>
      </c>
      <c r="C13" s="2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4">
        <f t="shared" si="0"/>
        <v>0</v>
      </c>
      <c r="W13" s="12"/>
    </row>
    <row r="14" s="2" customFormat="1" ht="20.1" customHeight="1" spans="1:23">
      <c r="A14" s="7">
        <v>9</v>
      </c>
      <c r="B14" s="26" t="s">
        <v>144</v>
      </c>
      <c r="C14" s="2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4">
        <f t="shared" si="0"/>
        <v>0</v>
      </c>
      <c r="W14" s="12"/>
    </row>
    <row r="15" s="2" customFormat="1" ht="20.1" customHeight="1" spans="1:23">
      <c r="A15" s="7">
        <v>10</v>
      </c>
      <c r="B15" s="26" t="s">
        <v>145</v>
      </c>
      <c r="C15" s="2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4">
        <f t="shared" si="0"/>
        <v>0</v>
      </c>
      <c r="W15" s="12"/>
    </row>
    <row r="16" s="2" customFormat="1" ht="20.1" customHeight="1" spans="1:23">
      <c r="A16" s="7">
        <v>11</v>
      </c>
      <c r="B16" s="26" t="s">
        <v>146</v>
      </c>
      <c r="C16" s="2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4">
        <f t="shared" si="0"/>
        <v>0</v>
      </c>
      <c r="W16" s="12"/>
    </row>
    <row r="17" s="2" customFormat="1" ht="20.1" customHeight="1" spans="1:23">
      <c r="A17" s="7">
        <v>12</v>
      </c>
      <c r="B17" s="26" t="s">
        <v>147</v>
      </c>
      <c r="C17" s="2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4">
        <f t="shared" si="0"/>
        <v>0</v>
      </c>
      <c r="W17" s="12"/>
    </row>
    <row r="18" s="2" customFormat="1" ht="20.1" customHeight="1" spans="1:23">
      <c r="A18" s="7">
        <v>13</v>
      </c>
      <c r="B18" s="26" t="s">
        <v>148</v>
      </c>
      <c r="C18" s="2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34">
        <f t="shared" si="0"/>
        <v>0</v>
      </c>
      <c r="W18" s="12"/>
    </row>
    <row r="19" s="2" customFormat="1" ht="20.1" customHeight="1" spans="1:23">
      <c r="A19" s="7">
        <v>14</v>
      </c>
      <c r="B19" s="26" t="s">
        <v>149</v>
      </c>
      <c r="C19" s="2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34">
        <f t="shared" si="0"/>
        <v>0</v>
      </c>
      <c r="W19" s="12"/>
    </row>
    <row r="20" s="2" customFormat="1" ht="20.1" customHeight="1" spans="1:23">
      <c r="A20" s="7">
        <v>15</v>
      </c>
      <c r="B20" s="26" t="s">
        <v>150</v>
      </c>
      <c r="C20" s="2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4">
        <f t="shared" si="0"/>
        <v>0</v>
      </c>
      <c r="W20" s="12"/>
    </row>
    <row r="21" s="2" customFormat="1" ht="20.1" customHeight="1" spans="1:23">
      <c r="A21" s="7">
        <v>16</v>
      </c>
      <c r="B21" s="15" t="s">
        <v>151</v>
      </c>
      <c r="C21" s="2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34">
        <f t="shared" si="0"/>
        <v>0</v>
      </c>
      <c r="W21" s="12"/>
    </row>
    <row r="22" s="2" customFormat="1" ht="20.1" customHeight="1" spans="1:23">
      <c r="A22" s="7">
        <v>17</v>
      </c>
      <c r="B22" s="15" t="s">
        <v>151</v>
      </c>
      <c r="C22" s="2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4">
        <f t="shared" si="0"/>
        <v>0</v>
      </c>
      <c r="W22" s="12"/>
    </row>
    <row r="23" s="2" customFormat="1" ht="20.1" customHeight="1" spans="1:23">
      <c r="A23" s="7">
        <v>18</v>
      </c>
      <c r="B23" s="15" t="s">
        <v>151</v>
      </c>
      <c r="C23" s="2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34">
        <f t="shared" si="0"/>
        <v>0</v>
      </c>
      <c r="W23" s="12"/>
    </row>
    <row r="24" s="2" customFormat="1" ht="20.1" customHeight="1" spans="1:23">
      <c r="A24" s="7">
        <v>19</v>
      </c>
      <c r="B24" s="15" t="s">
        <v>152</v>
      </c>
      <c r="C24" s="2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34">
        <f t="shared" si="0"/>
        <v>0</v>
      </c>
      <c r="W24" s="12"/>
    </row>
    <row r="25" s="2" customFormat="1" ht="20.1" customHeight="1" spans="1:23">
      <c r="A25" s="7">
        <v>20</v>
      </c>
      <c r="B25" s="15" t="s">
        <v>31</v>
      </c>
      <c r="C25" s="2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4">
        <f t="shared" si="0"/>
        <v>0</v>
      </c>
      <c r="W25" s="12"/>
    </row>
    <row r="26" s="2" customFormat="1" ht="20.1" customHeight="1" spans="1:23">
      <c r="A26" s="7">
        <v>21</v>
      </c>
      <c r="B26" s="15" t="s">
        <v>31</v>
      </c>
      <c r="C26" s="2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4">
        <f t="shared" si="0"/>
        <v>0</v>
      </c>
      <c r="W26" s="12"/>
    </row>
    <row r="27" s="2" customFormat="1" ht="20.1" customHeight="1" spans="1:23">
      <c r="A27" s="7">
        <v>22</v>
      </c>
      <c r="B27" s="15" t="s">
        <v>31</v>
      </c>
      <c r="C27" s="2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4">
        <f t="shared" si="0"/>
        <v>0</v>
      </c>
      <c r="W27" s="12"/>
    </row>
    <row r="28" s="2" customFormat="1" ht="20.1" customHeight="1" spans="1:23">
      <c r="A28" s="7">
        <v>23</v>
      </c>
      <c r="B28" s="15" t="s">
        <v>31</v>
      </c>
      <c r="C28" s="2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4">
        <f t="shared" si="0"/>
        <v>0</v>
      </c>
      <c r="W28" s="12"/>
    </row>
    <row r="29" s="2" customFormat="1" ht="20.1" customHeight="1" spans="1:23">
      <c r="A29" s="7">
        <v>24</v>
      </c>
      <c r="B29" s="15" t="s">
        <v>31</v>
      </c>
      <c r="C29" s="2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34">
        <f t="shared" si="0"/>
        <v>0</v>
      </c>
      <c r="W29" s="12"/>
    </row>
    <row r="30" s="2" customFormat="1" ht="20.1" customHeight="1" spans="1:23">
      <c r="A30" s="7">
        <v>25</v>
      </c>
      <c r="B30" s="15" t="s">
        <v>31</v>
      </c>
      <c r="C30" s="2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34">
        <f t="shared" si="0"/>
        <v>0</v>
      </c>
      <c r="W30" s="12"/>
    </row>
    <row r="31" s="2" customFormat="1" ht="20.1" customHeight="1" spans="1:23">
      <c r="A31" s="27" t="s">
        <v>153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5"/>
    </row>
    <row r="32" s="2" customFormat="1" ht="20.1" customHeight="1" spans="1:23">
      <c r="A32" s="7">
        <v>1</v>
      </c>
      <c r="B32" s="26" t="s">
        <v>154</v>
      </c>
      <c r="C32" s="2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4">
        <f>ROUND(C32,0)</f>
        <v>0</v>
      </c>
      <c r="W32" s="12"/>
    </row>
    <row r="33" s="2" customFormat="1" ht="20.1" customHeight="1" spans="1:23">
      <c r="A33" s="7">
        <v>2</v>
      </c>
      <c r="B33" s="26" t="s">
        <v>142</v>
      </c>
      <c r="C33" s="2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4">
        <f t="shared" ref="V33:V53" si="1">ROUND(C33,0)</f>
        <v>0</v>
      </c>
      <c r="W33" s="12"/>
    </row>
    <row r="34" s="2" customFormat="1" ht="20.1" customHeight="1" spans="1:23">
      <c r="A34" s="7">
        <v>3</v>
      </c>
      <c r="B34" s="26" t="s">
        <v>143</v>
      </c>
      <c r="C34" s="2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4">
        <f t="shared" si="1"/>
        <v>0</v>
      </c>
      <c r="W34" s="12"/>
    </row>
    <row r="35" s="2" customFormat="1" ht="20.1" customHeight="1" spans="1:23">
      <c r="A35" s="7">
        <v>4</v>
      </c>
      <c r="B35" s="26" t="s">
        <v>144</v>
      </c>
      <c r="C35" s="2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34">
        <f t="shared" si="1"/>
        <v>0</v>
      </c>
      <c r="W35" s="12"/>
    </row>
    <row r="36" s="2" customFormat="1" ht="20.1" customHeight="1" spans="1:23">
      <c r="A36" s="7">
        <v>5</v>
      </c>
      <c r="B36" s="26" t="s">
        <v>155</v>
      </c>
      <c r="C36" s="2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4">
        <f t="shared" si="1"/>
        <v>0</v>
      </c>
      <c r="W36" s="12"/>
    </row>
    <row r="37" s="2" customFormat="1" ht="20.1" customHeight="1" spans="1:23">
      <c r="A37" s="7">
        <v>6</v>
      </c>
      <c r="B37" s="26" t="s">
        <v>156</v>
      </c>
      <c r="C37" s="2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34">
        <f t="shared" si="1"/>
        <v>0</v>
      </c>
      <c r="W37" s="12"/>
    </row>
    <row r="38" ht="18.95" customHeight="1" spans="1:23">
      <c r="A38" s="7">
        <v>7</v>
      </c>
      <c r="B38" s="26" t="s">
        <v>150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4">
        <f t="shared" si="1"/>
        <v>0</v>
      </c>
      <c r="W38" s="13"/>
    </row>
    <row r="39" ht="18.95" customHeight="1" spans="1:23">
      <c r="A39" s="7">
        <v>8</v>
      </c>
      <c r="B39" s="26" t="s">
        <v>150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4">
        <f t="shared" si="1"/>
        <v>0</v>
      </c>
      <c r="W39" s="13"/>
    </row>
    <row r="40" ht="18.95" customHeight="1" spans="1:23">
      <c r="A40" s="7">
        <v>9</v>
      </c>
      <c r="B40" s="26" t="s">
        <v>157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>
        <f t="shared" si="1"/>
        <v>0</v>
      </c>
      <c r="W40" s="13"/>
    </row>
    <row r="41" ht="18.95" customHeight="1" spans="1:23">
      <c r="A41" s="7">
        <v>10</v>
      </c>
      <c r="B41" s="26" t="s">
        <v>157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>
        <f t="shared" si="1"/>
        <v>0</v>
      </c>
      <c r="W41" s="13"/>
    </row>
    <row r="42" ht="18.95" customHeight="1" spans="1:23">
      <c r="A42" s="7">
        <v>11</v>
      </c>
      <c r="B42" s="26" t="s">
        <v>158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4">
        <f t="shared" si="1"/>
        <v>0</v>
      </c>
      <c r="W42" s="13"/>
    </row>
    <row r="43" ht="18.95" customHeight="1" spans="1:23">
      <c r="A43" s="7">
        <v>12</v>
      </c>
      <c r="B43" s="26" t="s">
        <v>158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>
        <f t="shared" si="1"/>
        <v>0</v>
      </c>
      <c r="W43" s="13"/>
    </row>
    <row r="44" ht="18.95" customHeight="1" spans="1:23">
      <c r="A44" s="7">
        <v>13</v>
      </c>
      <c r="B44" s="26" t="s">
        <v>158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>
        <f t="shared" si="1"/>
        <v>0</v>
      </c>
      <c r="W44" s="13"/>
    </row>
    <row r="45" ht="18.95" customHeight="1" spans="1:23">
      <c r="A45" s="7">
        <v>14</v>
      </c>
      <c r="B45" s="26" t="s">
        <v>159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>
        <f t="shared" si="1"/>
        <v>0</v>
      </c>
      <c r="W45" s="13"/>
    </row>
    <row r="46" ht="18.95" customHeight="1" spans="1:23">
      <c r="A46" s="7">
        <v>15</v>
      </c>
      <c r="B46" s="26" t="s">
        <v>159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>
        <f t="shared" si="1"/>
        <v>0</v>
      </c>
      <c r="W46" s="13"/>
    </row>
    <row r="47" ht="18.95" customHeight="1" spans="1:23">
      <c r="A47" s="7">
        <v>16</v>
      </c>
      <c r="B47" s="26" t="s">
        <v>160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>
        <f t="shared" si="1"/>
        <v>0</v>
      </c>
      <c r="W47" s="13"/>
    </row>
    <row r="48" ht="18.95" customHeight="1" spans="1:23">
      <c r="A48" s="7">
        <v>17</v>
      </c>
      <c r="B48" s="15" t="s">
        <v>151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>
        <f t="shared" si="1"/>
        <v>0</v>
      </c>
      <c r="W48" s="13"/>
    </row>
    <row r="49" ht="18.95" customHeight="1" spans="1:23">
      <c r="A49" s="7">
        <v>18</v>
      </c>
      <c r="B49" s="15" t="s">
        <v>152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>
        <f t="shared" si="1"/>
        <v>0</v>
      </c>
      <c r="W49" s="13"/>
    </row>
    <row r="50" ht="18.95" customHeight="1" spans="1:23">
      <c r="A50" s="7">
        <v>19</v>
      </c>
      <c r="B50" s="7" t="s">
        <v>31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>
        <f t="shared" si="1"/>
        <v>0</v>
      </c>
      <c r="W50" s="13"/>
    </row>
    <row r="51" ht="18.95" customHeight="1" spans="1:23">
      <c r="A51" s="7">
        <v>20</v>
      </c>
      <c r="B51" s="7" t="s">
        <v>31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>
        <f t="shared" si="1"/>
        <v>0</v>
      </c>
      <c r="W51" s="13"/>
    </row>
    <row r="52" ht="18.95" customHeight="1" spans="1:23">
      <c r="A52" s="7">
        <v>21</v>
      </c>
      <c r="B52" s="7" t="s">
        <v>31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>
        <f t="shared" si="1"/>
        <v>0</v>
      </c>
      <c r="W52" s="13"/>
    </row>
    <row r="53" ht="18.95" customHeight="1" spans="1:23">
      <c r="A53" s="7">
        <v>22</v>
      </c>
      <c r="B53" s="7" t="s">
        <v>31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>
        <f t="shared" si="1"/>
        <v>0</v>
      </c>
      <c r="W53" s="13"/>
    </row>
    <row r="54" ht="23.1" customHeight="1" spans="1:23">
      <c r="A54" s="27" t="s">
        <v>161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ht="21.95" customHeight="1" spans="1:23">
      <c r="A55" s="7">
        <v>1</v>
      </c>
      <c r="B55" s="15" t="s">
        <v>154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>
        <f t="shared" ref="V55:V82" si="2">ROUND(C55,0)</f>
        <v>0</v>
      </c>
      <c r="W55" s="13"/>
    </row>
    <row r="56" ht="21.95" customHeight="1" spans="1:23">
      <c r="A56" s="7">
        <v>2</v>
      </c>
      <c r="B56" s="15" t="s">
        <v>142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>
        <f t="shared" si="2"/>
        <v>0</v>
      </c>
      <c r="W56" s="13"/>
    </row>
    <row r="57" ht="21.95" customHeight="1" spans="1:23">
      <c r="A57" s="7">
        <v>3</v>
      </c>
      <c r="B57" s="15" t="s">
        <v>143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>
        <f t="shared" si="2"/>
        <v>0</v>
      </c>
      <c r="W57" s="13"/>
    </row>
    <row r="58" ht="21.95" customHeight="1" spans="1:23">
      <c r="A58" s="7">
        <v>4</v>
      </c>
      <c r="B58" s="15" t="s">
        <v>144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>
        <f t="shared" si="2"/>
        <v>0</v>
      </c>
      <c r="W58" s="13"/>
    </row>
    <row r="59" ht="21.95" customHeight="1" spans="1:23">
      <c r="A59" s="7">
        <v>5</v>
      </c>
      <c r="B59" s="15" t="s">
        <v>155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>
        <f t="shared" si="2"/>
        <v>0</v>
      </c>
      <c r="W59" s="13"/>
    </row>
    <row r="60" ht="21.95" customHeight="1" spans="1:23">
      <c r="A60" s="7">
        <v>6</v>
      </c>
      <c r="B60" s="15" t="s">
        <v>156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>
        <f t="shared" si="2"/>
        <v>0</v>
      </c>
      <c r="W60" s="13"/>
    </row>
    <row r="61" ht="21.95" customHeight="1" spans="1:23">
      <c r="A61" s="7">
        <v>7</v>
      </c>
      <c r="B61" s="15" t="s">
        <v>145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>
        <f t="shared" si="2"/>
        <v>0</v>
      </c>
      <c r="W61" s="13"/>
    </row>
    <row r="62" ht="21.95" customHeight="1" spans="1:23">
      <c r="A62" s="7">
        <v>8</v>
      </c>
      <c r="B62" s="15" t="s">
        <v>150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>
        <f t="shared" si="2"/>
        <v>0</v>
      </c>
      <c r="W62" s="13"/>
    </row>
    <row r="63" ht="21.95" customHeight="1" spans="1:23">
      <c r="A63" s="7">
        <v>9</v>
      </c>
      <c r="B63" s="15" t="s">
        <v>150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>
        <f t="shared" si="2"/>
        <v>0</v>
      </c>
      <c r="W63" s="13"/>
    </row>
    <row r="64" ht="21.95" customHeight="1" spans="1:23">
      <c r="A64" s="7">
        <v>10</v>
      </c>
      <c r="B64" s="15" t="s">
        <v>150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f t="shared" si="2"/>
        <v>0</v>
      </c>
      <c r="W64" s="13"/>
    </row>
    <row r="65" ht="21.95" customHeight="1" spans="1:23">
      <c r="A65" s="7">
        <v>11</v>
      </c>
      <c r="B65" s="15" t="s">
        <v>157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>
        <f t="shared" si="2"/>
        <v>0</v>
      </c>
      <c r="W65" s="13"/>
    </row>
    <row r="66" ht="21.95" customHeight="1" spans="1:23">
      <c r="A66" s="7">
        <v>12</v>
      </c>
      <c r="B66" s="15" t="s">
        <v>157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>
        <f t="shared" si="2"/>
        <v>0</v>
      </c>
      <c r="W66" s="13"/>
    </row>
    <row r="67" ht="21.95" customHeight="1" spans="1:23">
      <c r="A67" s="7">
        <v>13</v>
      </c>
      <c r="B67" s="15" t="s">
        <v>158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>
        <f t="shared" si="2"/>
        <v>0</v>
      </c>
      <c r="W67" s="13"/>
    </row>
    <row r="68" ht="21.95" customHeight="1" spans="1:23">
      <c r="A68" s="7">
        <v>14</v>
      </c>
      <c r="B68" s="15" t="s">
        <v>158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>
        <f t="shared" si="2"/>
        <v>0</v>
      </c>
      <c r="W68" s="13"/>
    </row>
    <row r="69" ht="21.95" customHeight="1" spans="1:23">
      <c r="A69" s="7">
        <v>15</v>
      </c>
      <c r="B69" s="15" t="s">
        <v>158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>
        <f t="shared" si="2"/>
        <v>0</v>
      </c>
      <c r="W69" s="13"/>
    </row>
    <row r="70" ht="21.95" customHeight="1" spans="1:23">
      <c r="A70" s="7">
        <v>16</v>
      </c>
      <c r="B70" s="15" t="s">
        <v>159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>
        <f t="shared" si="2"/>
        <v>0</v>
      </c>
      <c r="W70" s="13"/>
    </row>
    <row r="71" ht="21.95" customHeight="1" spans="1:23">
      <c r="A71" s="7">
        <v>17</v>
      </c>
      <c r="B71" s="15" t="s">
        <v>159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>
        <f t="shared" si="2"/>
        <v>0</v>
      </c>
      <c r="W71" s="13"/>
    </row>
    <row r="72" ht="21.95" customHeight="1" spans="1:23">
      <c r="A72" s="7">
        <v>18</v>
      </c>
      <c r="B72" s="15" t="s">
        <v>159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4">
        <f t="shared" si="2"/>
        <v>0</v>
      </c>
      <c r="W72" s="13"/>
    </row>
    <row r="73" ht="21.95" customHeight="1" spans="1:23">
      <c r="A73" s="7">
        <v>19</v>
      </c>
      <c r="B73" s="15" t="s">
        <v>160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4">
        <f t="shared" si="2"/>
        <v>0</v>
      </c>
      <c r="W73" s="13"/>
    </row>
    <row r="74" ht="21.95" customHeight="1" spans="1:23">
      <c r="A74" s="7">
        <v>20</v>
      </c>
      <c r="B74" s="15" t="s">
        <v>162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>
        <f t="shared" si="2"/>
        <v>0</v>
      </c>
      <c r="W74" s="13"/>
    </row>
    <row r="75" ht="21.95" customHeight="1" spans="1:23">
      <c r="A75" s="7">
        <v>21</v>
      </c>
      <c r="B75" s="15" t="s">
        <v>162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>
        <f t="shared" si="2"/>
        <v>0</v>
      </c>
      <c r="W75" s="13"/>
    </row>
    <row r="76" ht="21.95" customHeight="1" spans="1:23">
      <c r="A76" s="7">
        <v>22</v>
      </c>
      <c r="B76" s="15" t="s">
        <v>151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>
        <f t="shared" si="2"/>
        <v>0</v>
      </c>
      <c r="W76" s="13"/>
    </row>
    <row r="77" ht="21.95" customHeight="1" spans="1:23">
      <c r="A77" s="7">
        <v>23</v>
      </c>
      <c r="B77" s="15" t="s">
        <v>152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 t="shared" si="2"/>
        <v>0</v>
      </c>
      <c r="W77" s="13"/>
    </row>
    <row r="78" ht="21.95" customHeight="1" spans="1:23">
      <c r="A78" s="7">
        <v>24</v>
      </c>
      <c r="B78" s="15" t="s">
        <v>31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4">
        <f t="shared" si="2"/>
        <v>0</v>
      </c>
      <c r="W78" s="13"/>
    </row>
    <row r="79" ht="21.95" customHeight="1" spans="1:23">
      <c r="A79" s="7">
        <v>25</v>
      </c>
      <c r="B79" s="15" t="s">
        <v>31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4">
        <f t="shared" si="2"/>
        <v>0</v>
      </c>
      <c r="W79" s="13"/>
    </row>
    <row r="80" ht="21.95" customHeight="1" spans="1:23">
      <c r="A80" s="7">
        <v>26</v>
      </c>
      <c r="B80" s="15" t="s">
        <v>31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34">
        <f t="shared" si="2"/>
        <v>0</v>
      </c>
      <c r="W80" s="13"/>
    </row>
    <row r="81" ht="21.95" customHeight="1" spans="1:23">
      <c r="A81" s="7">
        <v>27</v>
      </c>
      <c r="B81" s="15" t="s">
        <v>31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4">
        <f t="shared" si="2"/>
        <v>0</v>
      </c>
      <c r="W81" s="13"/>
    </row>
    <row r="82" ht="26.1" customHeight="1" spans="1:23">
      <c r="A82" s="37" t="s">
        <v>163</v>
      </c>
      <c r="B82" s="38"/>
      <c r="C82" s="3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34">
        <f>SUM(V6:V30,V32:V53,V55:V81)</f>
        <v>0</v>
      </c>
      <c r="W82" s="13"/>
    </row>
    <row r="83" ht="26.1" customHeight="1" spans="1:23">
      <c r="A83" s="19" t="s">
        <v>164</v>
      </c>
      <c r="B83" s="15" t="s">
        <v>165</v>
      </c>
      <c r="C83" s="15"/>
      <c r="D83" s="15"/>
      <c r="E83" s="15"/>
      <c r="F83" s="7">
        <f>V6</f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1"/>
    </row>
    <row r="84" ht="26.1" customHeight="1" spans="1:23">
      <c r="A84" s="19"/>
      <c r="B84" s="19" t="s">
        <v>166</v>
      </c>
      <c r="C84" s="19"/>
      <c r="D84" s="19"/>
      <c r="E84" s="19"/>
      <c r="F84" s="7">
        <f>SUM(V7:V9,V32,V55)</f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2"/>
    </row>
    <row r="85" ht="26.1" customHeight="1" spans="1:23">
      <c r="A85" s="19"/>
      <c r="B85" s="7" t="s">
        <v>167</v>
      </c>
      <c r="C85" s="7"/>
      <c r="D85" s="7"/>
      <c r="E85" s="7"/>
      <c r="F85" s="7">
        <f>SUM(V10:V19,V33:V37,V56:V61)</f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3"/>
    </row>
    <row r="86" ht="26.1" customHeight="1" spans="1:23">
      <c r="A86" s="19"/>
      <c r="B86" s="7" t="s">
        <v>168</v>
      </c>
      <c r="C86" s="7"/>
      <c r="D86" s="7"/>
      <c r="E86" s="7"/>
      <c r="F86" s="7">
        <f>SUM(V20:V24,V38:V49,V62:V77)</f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ht="26.1" customHeight="1" spans="1:23">
      <c r="A87" s="19"/>
      <c r="B87" s="7" t="s">
        <v>169</v>
      </c>
      <c r="C87" s="7"/>
      <c r="D87" s="7"/>
      <c r="E87" s="7"/>
      <c r="F87" s="7">
        <f>SUM(V25:V30,V50:V53,V78:V81)</f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ht="29.1" customHeight="1" spans="1:23">
      <c r="A88" s="40" t="s">
        <v>170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</sheetData>
  <sheetProtection password="CC3D" sheet="1" objects="1"/>
  <mergeCells count="24">
    <mergeCell ref="A1:W1"/>
    <mergeCell ref="A2:O2"/>
    <mergeCell ref="D3:U3"/>
    <mergeCell ref="A5:W5"/>
    <mergeCell ref="A31:W31"/>
    <mergeCell ref="A54:W54"/>
    <mergeCell ref="A82:C82"/>
    <mergeCell ref="B83:E83"/>
    <mergeCell ref="F83:V83"/>
    <mergeCell ref="B84:E84"/>
    <mergeCell ref="F84:V84"/>
    <mergeCell ref="B85:E85"/>
    <mergeCell ref="F85:V85"/>
    <mergeCell ref="B86:E86"/>
    <mergeCell ref="F86:V86"/>
    <mergeCell ref="B87:E87"/>
    <mergeCell ref="F87:V87"/>
    <mergeCell ref="A88:W88"/>
    <mergeCell ref="A3:A4"/>
    <mergeCell ref="A83:A87"/>
    <mergeCell ref="B3:B4"/>
    <mergeCell ref="C3:C4"/>
    <mergeCell ref="V3:V4"/>
    <mergeCell ref="W3:W4"/>
  </mergeCells>
  <printOptions horizontalCentered="1"/>
  <pageMargins left="0.388888888888889" right="0.349305555555556" top="0.507638888888889" bottom="0.388888888888889" header="0.447916666666667" footer="0.30625"/>
  <pageSetup paperSize="9" orientation="landscape"/>
  <headerFooter alignWithMargins="0" scaleWithDoc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view="pageBreakPreview" zoomScaleNormal="100" zoomScaleSheetLayoutView="100" topLeftCell="A7" workbookViewId="0">
      <selection activeCell="I17" sqref="I17"/>
    </sheetView>
  </sheetViews>
  <sheetFormatPr defaultColWidth="9" defaultRowHeight="14.25"/>
  <cols>
    <col min="1" max="1" width="14.75" style="4" customWidth="1"/>
    <col min="2" max="6" width="13.875" style="4" customWidth="1"/>
    <col min="7" max="7" width="5.5" style="4" customWidth="1"/>
    <col min="8" max="8" width="4.625" style="4" customWidth="1"/>
    <col min="9" max="16384" width="9" style="4"/>
  </cols>
  <sheetData>
    <row r="1" ht="32.1" customHeight="1" spans="1:6">
      <c r="A1" s="5" t="s">
        <v>171</v>
      </c>
      <c r="B1" s="5"/>
      <c r="C1" s="5"/>
      <c r="D1" s="5"/>
      <c r="E1" s="5"/>
      <c r="F1" s="5"/>
    </row>
    <row r="2" s="1" customFormat="1" ht="20.1" customHeight="1" spans="1:6">
      <c r="A2" s="6" t="s">
        <v>35</v>
      </c>
      <c r="B2" s="6"/>
      <c r="C2" s="6"/>
      <c r="D2" s="6"/>
      <c r="E2" s="6"/>
      <c r="F2" s="6"/>
    </row>
    <row r="3" s="2" customFormat="1" ht="20.1" customHeight="1" spans="1:22">
      <c r="A3" s="7" t="s">
        <v>172</v>
      </c>
      <c r="B3" s="7" t="s">
        <v>173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2" customFormat="1" ht="20.1" customHeight="1" spans="1:6">
      <c r="A4" s="9"/>
      <c r="B4" s="10" t="s">
        <v>174</v>
      </c>
      <c r="C4" s="10" t="s">
        <v>175</v>
      </c>
      <c r="D4" s="10" t="s">
        <v>176</v>
      </c>
      <c r="E4" s="10" t="s">
        <v>177</v>
      </c>
      <c r="F4" s="10" t="s">
        <v>178</v>
      </c>
    </row>
    <row r="5" s="2" customFormat="1" ht="27.95" customHeight="1" spans="1:6">
      <c r="A5" s="11">
        <v>43282</v>
      </c>
      <c r="B5" s="12"/>
      <c r="C5" s="12"/>
      <c r="D5" s="12"/>
      <c r="E5" s="13"/>
      <c r="F5" s="12"/>
    </row>
    <row r="6" s="2" customFormat="1" ht="27.95" customHeight="1" spans="1:6">
      <c r="A6" s="11">
        <v>43314</v>
      </c>
      <c r="B6" s="12"/>
      <c r="C6" s="12"/>
      <c r="D6" s="12"/>
      <c r="E6" s="13"/>
      <c r="F6" s="12"/>
    </row>
    <row r="7" s="2" customFormat="1" ht="27.95" customHeight="1" spans="1:6">
      <c r="A7" s="11">
        <v>43346</v>
      </c>
      <c r="B7" s="12"/>
      <c r="C7" s="12"/>
      <c r="D7" s="12"/>
      <c r="E7" s="13"/>
      <c r="F7" s="12"/>
    </row>
    <row r="8" s="2" customFormat="1" ht="27.95" customHeight="1" spans="1:6">
      <c r="A8" s="11">
        <v>43378</v>
      </c>
      <c r="B8" s="12"/>
      <c r="C8" s="12"/>
      <c r="D8" s="12"/>
      <c r="E8" s="13"/>
      <c r="F8" s="12"/>
    </row>
    <row r="9" s="2" customFormat="1" ht="27.95" customHeight="1" spans="1:6">
      <c r="A9" s="11">
        <v>43410</v>
      </c>
      <c r="B9" s="12"/>
      <c r="C9" s="12"/>
      <c r="D9" s="12"/>
      <c r="E9" s="13"/>
      <c r="F9" s="12"/>
    </row>
    <row r="10" s="2" customFormat="1" ht="27.95" customHeight="1" spans="1:6">
      <c r="A10" s="11">
        <v>43442</v>
      </c>
      <c r="B10" s="12"/>
      <c r="C10" s="12"/>
      <c r="D10" s="12"/>
      <c r="E10" s="13"/>
      <c r="F10" s="12"/>
    </row>
    <row r="11" s="2" customFormat="1" ht="27.95" customHeight="1" spans="1:6">
      <c r="A11" s="11">
        <v>43474</v>
      </c>
      <c r="B11" s="12"/>
      <c r="C11" s="12"/>
      <c r="D11" s="12"/>
      <c r="E11" s="13"/>
      <c r="F11" s="12"/>
    </row>
    <row r="12" s="2" customFormat="1" ht="27.95" customHeight="1" spans="1:6">
      <c r="A12" s="11">
        <v>43506</v>
      </c>
      <c r="B12" s="12"/>
      <c r="C12" s="12"/>
      <c r="D12" s="12"/>
      <c r="E12" s="13"/>
      <c r="F12" s="12"/>
    </row>
    <row r="13" s="2" customFormat="1" ht="27.95" customHeight="1" spans="1:6">
      <c r="A13" s="11">
        <v>43538</v>
      </c>
      <c r="B13" s="12"/>
      <c r="C13" s="12"/>
      <c r="D13" s="12"/>
      <c r="E13" s="13"/>
      <c r="F13" s="12"/>
    </row>
    <row r="14" s="2" customFormat="1" ht="27.95" customHeight="1" spans="1:6">
      <c r="A14" s="11">
        <v>43570</v>
      </c>
      <c r="B14" s="14"/>
      <c r="C14" s="14"/>
      <c r="D14" s="14"/>
      <c r="E14" s="14"/>
      <c r="F14" s="14"/>
    </row>
    <row r="15" s="2" customFormat="1" ht="27.95" customHeight="1" spans="1:6">
      <c r="A15" s="11">
        <v>43602</v>
      </c>
      <c r="B15" s="14"/>
      <c r="C15" s="14"/>
      <c r="D15" s="14"/>
      <c r="E15" s="14"/>
      <c r="F15" s="14"/>
    </row>
    <row r="16" s="2" customFormat="1" ht="27.95" customHeight="1" spans="1:6">
      <c r="A16" s="11">
        <v>43634</v>
      </c>
      <c r="B16" s="14"/>
      <c r="C16" s="14"/>
      <c r="D16" s="14"/>
      <c r="E16" s="14"/>
      <c r="F16" s="14"/>
    </row>
    <row r="17" s="3" customFormat="1" ht="27.95" customHeight="1" spans="1:6">
      <c r="A17" s="11">
        <v>43666</v>
      </c>
      <c r="B17" s="14"/>
      <c r="C17" s="14"/>
      <c r="D17" s="14"/>
      <c r="E17" s="14"/>
      <c r="F17" s="14"/>
    </row>
    <row r="18" s="3" customFormat="1" ht="27.95" customHeight="1" spans="1:6">
      <c r="A18" s="11">
        <v>43698</v>
      </c>
      <c r="B18" s="14"/>
      <c r="C18" s="14"/>
      <c r="D18" s="14"/>
      <c r="E18" s="14"/>
      <c r="F18" s="14"/>
    </row>
    <row r="19" s="3" customFormat="1" ht="27.95" customHeight="1" spans="1:6">
      <c r="A19" s="11">
        <v>43730</v>
      </c>
      <c r="B19" s="14"/>
      <c r="C19" s="14"/>
      <c r="D19" s="14"/>
      <c r="E19" s="14"/>
      <c r="F19" s="14"/>
    </row>
    <row r="20" s="3" customFormat="1" ht="27.95" customHeight="1" spans="1:6">
      <c r="A20" s="11">
        <v>43762</v>
      </c>
      <c r="B20" s="14"/>
      <c r="C20" s="14"/>
      <c r="D20" s="14"/>
      <c r="E20" s="14"/>
      <c r="F20" s="14"/>
    </row>
    <row r="21" s="3" customFormat="1" ht="27.95" customHeight="1" spans="1:6">
      <c r="A21" s="11">
        <v>43794</v>
      </c>
      <c r="B21" s="14"/>
      <c r="C21" s="14"/>
      <c r="D21" s="14"/>
      <c r="E21" s="14"/>
      <c r="F21" s="14"/>
    </row>
    <row r="22" s="3" customFormat="1" ht="27.95" customHeight="1" spans="1:6">
      <c r="A22" s="11">
        <v>43826</v>
      </c>
      <c r="B22" s="14"/>
      <c r="C22" s="14"/>
      <c r="D22" s="14"/>
      <c r="E22" s="14"/>
      <c r="F22" s="14"/>
    </row>
    <row r="23" ht="24" customHeight="1" spans="1:6">
      <c r="A23" s="15" t="s">
        <v>5</v>
      </c>
      <c r="B23" s="12"/>
      <c r="C23" s="12"/>
      <c r="D23" s="12"/>
      <c r="E23" s="12"/>
      <c r="F23" s="12"/>
    </row>
    <row r="24" ht="13.5" spans="1:6">
      <c r="A24" s="16" t="s">
        <v>179</v>
      </c>
      <c r="B24" s="16"/>
      <c r="C24" s="16"/>
      <c r="D24" s="16"/>
      <c r="E24" s="16"/>
      <c r="F24" s="16"/>
    </row>
  </sheetData>
  <sheetProtection password="CC3D" sheet="1" objects="1"/>
  <mergeCells count="5">
    <mergeCell ref="A1:F1"/>
    <mergeCell ref="A2:F2"/>
    <mergeCell ref="B3:F3"/>
    <mergeCell ref="A24:F24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13"/>
  <sheetViews>
    <sheetView showZeros="0" view="pageBreakPreview" zoomScaleNormal="100" zoomScaleSheetLayoutView="100" workbookViewId="0">
      <selection activeCell="D7" sqref="D7"/>
    </sheetView>
  </sheetViews>
  <sheetFormatPr defaultColWidth="9" defaultRowHeight="14.25"/>
  <cols>
    <col min="1" max="1" width="5.875" style="66" customWidth="1"/>
    <col min="2" max="2" width="23.75" style="66" customWidth="1"/>
    <col min="3" max="8" width="15.125" style="66" customWidth="1"/>
    <col min="9" max="16384" width="9" style="66"/>
  </cols>
  <sheetData>
    <row r="1" s="64" customFormat="1" ht="39" customHeight="1" spans="1:255">
      <c r="A1" s="89" t="s">
        <v>19</v>
      </c>
      <c r="B1" s="89"/>
      <c r="C1" s="89"/>
      <c r="D1" s="89"/>
      <c r="E1" s="89"/>
      <c r="F1" s="89"/>
      <c r="G1" s="89"/>
      <c r="H1" s="89"/>
      <c r="IU1" s="66"/>
    </row>
    <row r="2" s="64" customFormat="1" ht="21" customHeight="1" spans="1:6">
      <c r="A2" s="96" t="s">
        <v>20</v>
      </c>
      <c r="B2" s="96"/>
      <c r="C2" s="96"/>
      <c r="D2" s="96"/>
      <c r="E2" s="96"/>
      <c r="F2" s="96"/>
    </row>
    <row r="3" s="64" customFormat="1" ht="39" customHeight="1" spans="1:255">
      <c r="A3" s="69" t="s">
        <v>21</v>
      </c>
      <c r="B3" s="69" t="s">
        <v>22</v>
      </c>
      <c r="C3" s="69" t="s">
        <v>4</v>
      </c>
      <c r="D3" s="69"/>
      <c r="E3" s="69"/>
      <c r="F3" s="69" t="s">
        <v>5</v>
      </c>
      <c r="G3" s="69"/>
      <c r="H3" s="69"/>
      <c r="IU3" s="66"/>
    </row>
    <row r="4" s="65" customFormat="1" ht="36" customHeight="1" spans="1:8">
      <c r="A4" s="69"/>
      <c r="B4" s="69"/>
      <c r="C4" s="69" t="s">
        <v>23</v>
      </c>
      <c r="D4" s="69" t="s">
        <v>24</v>
      </c>
      <c r="E4" s="69" t="s">
        <v>25</v>
      </c>
      <c r="F4" s="69" t="s">
        <v>23</v>
      </c>
      <c r="G4" s="69" t="s">
        <v>24</v>
      </c>
      <c r="H4" s="69" t="s">
        <v>26</v>
      </c>
    </row>
    <row r="5" s="65" customFormat="1" ht="32.1" customHeight="1" spans="1:8">
      <c r="A5" s="71">
        <v>1</v>
      </c>
      <c r="B5" s="78" t="s">
        <v>27</v>
      </c>
      <c r="C5" s="69">
        <f>附件1!F83</f>
        <v>0</v>
      </c>
      <c r="D5" s="93"/>
      <c r="E5" s="97">
        <f>ROUND(ROUND(C5,0)*ROUND(D5,0),0)</f>
        <v>0</v>
      </c>
      <c r="F5" s="71">
        <v>24</v>
      </c>
      <c r="G5" s="12"/>
      <c r="H5" s="97">
        <f>ROUND(ROUND(F5,0)*ROUND(G5,0),0)</f>
        <v>0</v>
      </c>
    </row>
    <row r="6" s="65" customFormat="1" ht="32.1" customHeight="1" spans="1:8">
      <c r="A6" s="71">
        <v>2</v>
      </c>
      <c r="B6" s="78" t="s">
        <v>28</v>
      </c>
      <c r="C6" s="69">
        <f>附件1!F84</f>
        <v>0</v>
      </c>
      <c r="D6" s="93"/>
      <c r="E6" s="97">
        <f>ROUND(ROUND(C6,0)*ROUND(D6,0),0)</f>
        <v>0</v>
      </c>
      <c r="F6" s="71">
        <v>24</v>
      </c>
      <c r="G6" s="12"/>
      <c r="H6" s="97">
        <f>ROUND(ROUND(F6,0)*ROUND(G6,0),0)</f>
        <v>0</v>
      </c>
    </row>
    <row r="7" s="65" customFormat="1" ht="32.1" customHeight="1" spans="1:8">
      <c r="A7" s="71">
        <v>3</v>
      </c>
      <c r="B7" s="78" t="s">
        <v>29</v>
      </c>
      <c r="C7" s="69">
        <f>附件1!F85</f>
        <v>0</v>
      </c>
      <c r="D7" s="93"/>
      <c r="E7" s="97">
        <f>ROUND(ROUND(C7,0)*ROUND(D7,0),0)</f>
        <v>0</v>
      </c>
      <c r="F7" s="87"/>
      <c r="G7" s="87"/>
      <c r="H7" s="87"/>
    </row>
    <row r="8" s="65" customFormat="1" ht="32.1" customHeight="1" spans="1:8">
      <c r="A8" s="71">
        <v>4</v>
      </c>
      <c r="B8" s="78" t="s">
        <v>30</v>
      </c>
      <c r="C8" s="69">
        <f>附件1!F86</f>
        <v>0</v>
      </c>
      <c r="D8" s="93"/>
      <c r="E8" s="97">
        <f>ROUND(ROUND(C8,0)*ROUND(D8,0),0)</f>
        <v>0</v>
      </c>
      <c r="F8" s="87"/>
      <c r="G8" s="87"/>
      <c r="H8" s="87"/>
    </row>
    <row r="9" s="65" customFormat="1" ht="32.1" customHeight="1" spans="1:8">
      <c r="A9" s="71">
        <v>5</v>
      </c>
      <c r="B9" s="78" t="s">
        <v>31</v>
      </c>
      <c r="C9" s="69">
        <f>附件1!F87</f>
        <v>0</v>
      </c>
      <c r="D9" s="93"/>
      <c r="E9" s="97">
        <f>ROUND(ROUND(C9,0)*ROUND(D9,0),0)</f>
        <v>0</v>
      </c>
      <c r="F9" s="87"/>
      <c r="G9" s="87"/>
      <c r="H9" s="87"/>
    </row>
    <row r="10" s="65" customFormat="1" ht="32.1" customHeight="1" spans="1:8">
      <c r="A10" s="73" t="s">
        <v>32</v>
      </c>
      <c r="B10" s="75"/>
      <c r="C10" s="71"/>
      <c r="D10" s="71"/>
      <c r="E10" s="71">
        <f>ROUND(SUM(E5:E9),0)</f>
        <v>0</v>
      </c>
      <c r="F10" s="71"/>
      <c r="G10" s="71"/>
      <c r="H10" s="71">
        <f>ROUND(SUM(H5:H9),0)</f>
        <v>0</v>
      </c>
    </row>
    <row r="11" s="65" customFormat="1" spans="1:4">
      <c r="A11" s="77" t="s">
        <v>33</v>
      </c>
      <c r="B11" s="77"/>
      <c r="C11" s="77"/>
      <c r="D11" s="77"/>
    </row>
    <row r="13" spans="3:3">
      <c r="C13" s="98"/>
    </row>
  </sheetData>
  <sheetProtection password="CC3D" sheet="1" objects="1"/>
  <mergeCells count="8">
    <mergeCell ref="A1:H1"/>
    <mergeCell ref="A2:F2"/>
    <mergeCell ref="C3:E3"/>
    <mergeCell ref="F3:H3"/>
    <mergeCell ref="A10:B10"/>
    <mergeCell ref="A11:D11"/>
    <mergeCell ref="A3:A4"/>
    <mergeCell ref="B3:B4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G6" sqref="G6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2" sqref="A2:M2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20"/>
  <sheetViews>
    <sheetView showZeros="0" topLeftCell="A10" workbookViewId="0">
      <selection activeCell="G15" sqref="G15"/>
    </sheetView>
  </sheetViews>
  <sheetFormatPr defaultColWidth="9" defaultRowHeight="14.25"/>
  <cols>
    <col min="1" max="1" width="5" style="65" customWidth="1"/>
    <col min="2" max="2" width="13.625" style="66" customWidth="1"/>
    <col min="3" max="3" width="7.5" style="66" customWidth="1"/>
    <col min="4" max="4" width="8.25" style="66" customWidth="1"/>
    <col min="5" max="6" width="11.625" style="66" customWidth="1"/>
    <col min="7" max="7" width="11.625" style="65" customWidth="1"/>
    <col min="8" max="8" width="13.875" style="65" customWidth="1"/>
    <col min="9" max="9" width="8.5" style="65" customWidth="1"/>
    <col min="10" max="10" width="9.375" style="65" customWidth="1"/>
    <col min="11" max="11" width="10" style="65" customWidth="1"/>
    <col min="12" max="12" width="10" style="66" customWidth="1"/>
    <col min="13" max="13" width="11.625" style="65" customWidth="1"/>
    <col min="14" max="16384" width="9" style="66"/>
  </cols>
  <sheetData>
    <row r="1" s="64" customFormat="1" ht="39" customHeight="1" spans="1:13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="88" customFormat="1" ht="20.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="64" customFormat="1" ht="30" customHeight="1" spans="1:13">
      <c r="A3" s="71" t="s">
        <v>21</v>
      </c>
      <c r="B3" s="90" t="s">
        <v>4</v>
      </c>
      <c r="C3" s="91"/>
      <c r="D3" s="91"/>
      <c r="E3" s="91"/>
      <c r="F3" s="91"/>
      <c r="G3" s="92"/>
      <c r="H3" s="91" t="s">
        <v>5</v>
      </c>
      <c r="I3" s="91"/>
      <c r="J3" s="91"/>
      <c r="K3" s="91"/>
      <c r="L3" s="91"/>
      <c r="M3" s="92"/>
    </row>
    <row r="4" ht="36" customHeight="1" spans="1:13">
      <c r="A4" s="71"/>
      <c r="B4" s="69" t="s">
        <v>39</v>
      </c>
      <c r="C4" s="69" t="s">
        <v>40</v>
      </c>
      <c r="D4" s="69" t="s">
        <v>41</v>
      </c>
      <c r="E4" s="69" t="s">
        <v>42</v>
      </c>
      <c r="F4" s="69" t="s">
        <v>43</v>
      </c>
      <c r="G4" s="69" t="s">
        <v>44</v>
      </c>
      <c r="H4" s="69" t="s">
        <v>39</v>
      </c>
      <c r="I4" s="69" t="s">
        <v>40</v>
      </c>
      <c r="J4" s="69" t="s">
        <v>41</v>
      </c>
      <c r="K4" s="69" t="s">
        <v>42</v>
      </c>
      <c r="L4" s="69" t="s">
        <v>43</v>
      </c>
      <c r="M4" s="69" t="s">
        <v>44</v>
      </c>
    </row>
    <row r="5" ht="26.1" customHeight="1" spans="1:13">
      <c r="A5" s="71">
        <v>1</v>
      </c>
      <c r="B5" s="72" t="s">
        <v>45</v>
      </c>
      <c r="C5" s="93"/>
      <c r="D5" s="93"/>
      <c r="E5" s="93"/>
      <c r="F5" s="93"/>
      <c r="G5" s="71">
        <f t="shared" ref="G5:G19" si="0">ROUND(SUM(E5:F5),0)</f>
        <v>0</v>
      </c>
      <c r="H5" s="72" t="s">
        <v>45</v>
      </c>
      <c r="I5" s="12"/>
      <c r="J5" s="12"/>
      <c r="K5" s="12"/>
      <c r="L5" s="12"/>
      <c r="M5" s="71">
        <f t="shared" ref="M5:M19" si="1">ROUND(SUM(K5:L5),0)</f>
        <v>0</v>
      </c>
    </row>
    <row r="6" s="65" customFormat="1" ht="26.1" customHeight="1" spans="1:13">
      <c r="A6" s="71">
        <v>2</v>
      </c>
      <c r="B6" s="72" t="s">
        <v>46</v>
      </c>
      <c r="C6" s="93"/>
      <c r="D6" s="93"/>
      <c r="E6" s="93"/>
      <c r="F6" s="93"/>
      <c r="G6" s="71">
        <f t="shared" si="0"/>
        <v>0</v>
      </c>
      <c r="H6" s="72" t="s">
        <v>47</v>
      </c>
      <c r="I6" s="12"/>
      <c r="J6" s="12"/>
      <c r="K6" s="12"/>
      <c r="L6" s="12"/>
      <c r="M6" s="71">
        <f t="shared" si="1"/>
        <v>0</v>
      </c>
    </row>
    <row r="7" s="65" customFormat="1" ht="26.1" customHeight="1" spans="1:13">
      <c r="A7" s="71">
        <v>3</v>
      </c>
      <c r="B7" s="72" t="s">
        <v>48</v>
      </c>
      <c r="C7" s="93"/>
      <c r="D7" s="93"/>
      <c r="E7" s="93"/>
      <c r="F7" s="93"/>
      <c r="G7" s="71">
        <f t="shared" si="0"/>
        <v>0</v>
      </c>
      <c r="H7" s="72" t="s">
        <v>48</v>
      </c>
      <c r="I7" s="12"/>
      <c r="J7" s="12"/>
      <c r="K7" s="12"/>
      <c r="L7" s="12"/>
      <c r="M7" s="71">
        <f t="shared" si="1"/>
        <v>0</v>
      </c>
    </row>
    <row r="8" s="65" customFormat="1" ht="26.1" customHeight="1" spans="1:13">
      <c r="A8" s="71">
        <v>4</v>
      </c>
      <c r="B8" s="72" t="s">
        <v>49</v>
      </c>
      <c r="C8" s="93"/>
      <c r="D8" s="93"/>
      <c r="E8" s="93"/>
      <c r="F8" s="93"/>
      <c r="G8" s="71">
        <f t="shared" si="0"/>
        <v>0</v>
      </c>
      <c r="H8" s="72" t="s">
        <v>49</v>
      </c>
      <c r="I8" s="12"/>
      <c r="J8" s="12"/>
      <c r="K8" s="12"/>
      <c r="L8" s="12"/>
      <c r="M8" s="71">
        <f t="shared" si="1"/>
        <v>0</v>
      </c>
    </row>
    <row r="9" s="65" customFormat="1" ht="26.1" customHeight="1" spans="1:13">
      <c r="A9" s="71">
        <v>5</v>
      </c>
      <c r="B9" s="72" t="s">
        <v>50</v>
      </c>
      <c r="C9" s="93"/>
      <c r="D9" s="93"/>
      <c r="E9" s="93"/>
      <c r="F9" s="93"/>
      <c r="G9" s="71">
        <f t="shared" si="0"/>
        <v>0</v>
      </c>
      <c r="H9" s="72" t="s">
        <v>50</v>
      </c>
      <c r="I9" s="94"/>
      <c r="J9" s="94"/>
      <c r="K9" s="94"/>
      <c r="L9" s="94"/>
      <c r="M9" s="71">
        <f t="shared" si="1"/>
        <v>0</v>
      </c>
    </row>
    <row r="10" s="65" customFormat="1" ht="26.1" customHeight="1" spans="1:13">
      <c r="A10" s="71">
        <v>6</v>
      </c>
      <c r="B10" s="72" t="s">
        <v>51</v>
      </c>
      <c r="C10" s="93"/>
      <c r="D10" s="93"/>
      <c r="E10" s="93"/>
      <c r="F10" s="93"/>
      <c r="G10" s="71">
        <f t="shared" si="0"/>
        <v>0</v>
      </c>
      <c r="H10" s="72" t="s">
        <v>51</v>
      </c>
      <c r="I10" s="94"/>
      <c r="J10" s="94"/>
      <c r="K10" s="94"/>
      <c r="L10" s="94"/>
      <c r="M10" s="71">
        <f t="shared" si="1"/>
        <v>0</v>
      </c>
    </row>
    <row r="11" s="65" customFormat="1" ht="26.1" customHeight="1" spans="1:13">
      <c r="A11" s="71">
        <v>7</v>
      </c>
      <c r="B11" s="72" t="s">
        <v>52</v>
      </c>
      <c r="C11" s="93"/>
      <c r="D11" s="93"/>
      <c r="E11" s="93"/>
      <c r="F11" s="93"/>
      <c r="G11" s="71">
        <f t="shared" si="0"/>
        <v>0</v>
      </c>
      <c r="H11" s="72" t="s">
        <v>52</v>
      </c>
      <c r="I11" s="94"/>
      <c r="J11" s="94"/>
      <c r="K11" s="94"/>
      <c r="L11" s="94"/>
      <c r="M11" s="71">
        <f t="shared" si="1"/>
        <v>0</v>
      </c>
    </row>
    <row r="12" s="65" customFormat="1" ht="26.1" customHeight="1" spans="1:13">
      <c r="A12" s="71">
        <v>8</v>
      </c>
      <c r="B12" s="72" t="s">
        <v>53</v>
      </c>
      <c r="C12" s="93"/>
      <c r="D12" s="93"/>
      <c r="E12" s="93"/>
      <c r="F12" s="93"/>
      <c r="G12" s="71">
        <f t="shared" si="0"/>
        <v>0</v>
      </c>
      <c r="H12" s="72" t="s">
        <v>53</v>
      </c>
      <c r="I12" s="93"/>
      <c r="J12" s="93"/>
      <c r="K12" s="93"/>
      <c r="L12" s="12"/>
      <c r="M12" s="71">
        <f t="shared" si="1"/>
        <v>0</v>
      </c>
    </row>
    <row r="13" s="65" customFormat="1" ht="26.1" customHeight="1" spans="1:13">
      <c r="A13" s="71">
        <v>9</v>
      </c>
      <c r="B13" s="72" t="s">
        <v>54</v>
      </c>
      <c r="C13" s="93"/>
      <c r="D13" s="93"/>
      <c r="E13" s="93"/>
      <c r="F13" s="93"/>
      <c r="G13" s="71">
        <f t="shared" si="0"/>
        <v>0</v>
      </c>
      <c r="H13" s="72" t="s">
        <v>54</v>
      </c>
      <c r="I13" s="12"/>
      <c r="J13" s="12"/>
      <c r="K13" s="12"/>
      <c r="L13" s="12"/>
      <c r="M13" s="71">
        <f t="shared" si="1"/>
        <v>0</v>
      </c>
    </row>
    <row r="14" s="65" customFormat="1" ht="26.1" customHeight="1" spans="1:13">
      <c r="A14" s="71">
        <v>10</v>
      </c>
      <c r="B14" s="72" t="s">
        <v>55</v>
      </c>
      <c r="C14" s="93"/>
      <c r="D14" s="93"/>
      <c r="E14" s="93"/>
      <c r="F14" s="93"/>
      <c r="G14" s="71">
        <f t="shared" si="0"/>
        <v>0</v>
      </c>
      <c r="H14" s="72" t="s">
        <v>55</v>
      </c>
      <c r="I14" s="12"/>
      <c r="J14" s="12"/>
      <c r="K14" s="12"/>
      <c r="L14" s="12"/>
      <c r="M14" s="71">
        <f t="shared" si="1"/>
        <v>0</v>
      </c>
    </row>
    <row r="15" s="65" customFormat="1" ht="26.1" customHeight="1" spans="1:13">
      <c r="A15" s="71">
        <v>11</v>
      </c>
      <c r="B15" s="72" t="s">
        <v>56</v>
      </c>
      <c r="C15" s="93"/>
      <c r="D15" s="93"/>
      <c r="E15" s="93"/>
      <c r="F15" s="93"/>
      <c r="G15" s="71">
        <f t="shared" si="0"/>
        <v>0</v>
      </c>
      <c r="H15" s="72" t="s">
        <v>56</v>
      </c>
      <c r="I15" s="12"/>
      <c r="J15" s="12"/>
      <c r="K15" s="12"/>
      <c r="L15" s="12"/>
      <c r="M15" s="71">
        <f t="shared" si="1"/>
        <v>0</v>
      </c>
    </row>
    <row r="16" s="65" customFormat="1" ht="26.1" customHeight="1" spans="1:13">
      <c r="A16" s="71">
        <v>12</v>
      </c>
      <c r="B16" s="72" t="s">
        <v>57</v>
      </c>
      <c r="C16" s="93"/>
      <c r="D16" s="93"/>
      <c r="E16" s="93"/>
      <c r="F16" s="93"/>
      <c r="G16" s="71">
        <f t="shared" si="0"/>
        <v>0</v>
      </c>
      <c r="H16" s="72" t="s">
        <v>57</v>
      </c>
      <c r="I16" s="12"/>
      <c r="J16" s="12"/>
      <c r="K16" s="12"/>
      <c r="L16" s="12"/>
      <c r="M16" s="71">
        <f t="shared" si="1"/>
        <v>0</v>
      </c>
    </row>
    <row r="17" s="65" customFormat="1" ht="26.1" customHeight="1" spans="1:13">
      <c r="A17" s="71">
        <v>13</v>
      </c>
      <c r="B17" s="72" t="s">
        <v>58</v>
      </c>
      <c r="C17" s="93"/>
      <c r="D17" s="93"/>
      <c r="E17" s="93"/>
      <c r="F17" s="93"/>
      <c r="G17" s="71">
        <f t="shared" si="0"/>
        <v>0</v>
      </c>
      <c r="H17" s="72" t="s">
        <v>58</v>
      </c>
      <c r="I17" s="12"/>
      <c r="J17" s="12"/>
      <c r="K17" s="12"/>
      <c r="L17" s="12"/>
      <c r="M17" s="71">
        <f t="shared" si="1"/>
        <v>0</v>
      </c>
    </row>
    <row r="18" s="65" customFormat="1" ht="26.1" customHeight="1" spans="1:13">
      <c r="A18" s="71">
        <v>14</v>
      </c>
      <c r="B18" s="72" t="s">
        <v>59</v>
      </c>
      <c r="C18" s="93"/>
      <c r="D18" s="93"/>
      <c r="E18" s="93"/>
      <c r="F18" s="93"/>
      <c r="G18" s="71">
        <f t="shared" si="0"/>
        <v>0</v>
      </c>
      <c r="H18" s="72" t="s">
        <v>59</v>
      </c>
      <c r="I18" s="93"/>
      <c r="J18" s="95"/>
      <c r="K18" s="95"/>
      <c r="L18" s="95"/>
      <c r="M18" s="71">
        <f t="shared" si="1"/>
        <v>0</v>
      </c>
    </row>
    <row r="19" s="65" customFormat="1" ht="26.1" customHeight="1" spans="1:13">
      <c r="A19" s="71">
        <v>15</v>
      </c>
      <c r="B19" s="72" t="s">
        <v>60</v>
      </c>
      <c r="C19" s="93"/>
      <c r="D19" s="93"/>
      <c r="E19" s="93"/>
      <c r="F19" s="93"/>
      <c r="G19" s="71">
        <f t="shared" si="0"/>
        <v>0</v>
      </c>
      <c r="H19" s="72" t="s">
        <v>60</v>
      </c>
      <c r="I19" s="12"/>
      <c r="J19" s="12"/>
      <c r="K19" s="12"/>
      <c r="L19" s="12"/>
      <c r="M19" s="71">
        <f t="shared" si="1"/>
        <v>0</v>
      </c>
    </row>
    <row r="20" s="65" customFormat="1" ht="26.1" customHeight="1" spans="1:13">
      <c r="A20" s="73" t="s">
        <v>61</v>
      </c>
      <c r="B20" s="74"/>
      <c r="C20" s="74"/>
      <c r="D20" s="75"/>
      <c r="E20" s="71">
        <f t="shared" ref="E20:G20" si="2">ROUND(ROUND(E5,0)+ROUND(E6,0)+ROUND(E7,0)+ROUND(E8,0)+ROUND(E9,0)+ROUND(E10,0)+ROUND(E11,0)+ROUND(E12,0)+ROUND(E13,0)+ROUND(E14,0)+ROUND(E15,0)+ROUND(E16,0)+ROUND(E17,0)+ROUND(E18,0)+ROUND(E19,0),0)</f>
        <v>0</v>
      </c>
      <c r="F20" s="71">
        <f t="shared" si="2"/>
        <v>0</v>
      </c>
      <c r="G20" s="71">
        <f t="shared" si="2"/>
        <v>0</v>
      </c>
      <c r="H20" s="73" t="s">
        <v>62</v>
      </c>
      <c r="I20" s="74"/>
      <c r="J20" s="75"/>
      <c r="K20" s="71">
        <f t="shared" ref="K20:M20" si="3">ROUND(ROUND(K5,0)+ROUND(K6,0)+ROUND(K7,0)+ROUND(K8,0)+ROUND(K9,0)+ROUND(K10,0)+ROUND(K11,0)+ROUND(K12,0)+ROUND(K13,0)+ROUND(K14,0)+ROUND(K15,0)+ROUND(K16,0)+ROUND(K17,0)+ROUND(K18,0)+ROUND(K19,0),0)</f>
        <v>0</v>
      </c>
      <c r="L20" s="71">
        <f t="shared" si="3"/>
        <v>0</v>
      </c>
      <c r="M20" s="71">
        <f t="shared" si="3"/>
        <v>0</v>
      </c>
    </row>
  </sheetData>
  <sheetProtection password="CC3D" sheet="1" objects="1"/>
  <mergeCells count="7">
    <mergeCell ref="A1:M1"/>
    <mergeCell ref="A2:M2"/>
    <mergeCell ref="B3:G3"/>
    <mergeCell ref="H3:M3"/>
    <mergeCell ref="A20:D20"/>
    <mergeCell ref="H20:J20"/>
    <mergeCell ref="A3:A4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2" sqref="A2:M2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2" sqref="A2:M2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8"/>
  <sheetViews>
    <sheetView showZeros="0" workbookViewId="0">
      <selection activeCell="H6" sqref="H6"/>
    </sheetView>
  </sheetViews>
  <sheetFormatPr defaultColWidth="9" defaultRowHeight="22.5" outlineLevelRow="7"/>
  <cols>
    <col min="1" max="1" width="5.25" style="65" customWidth="1"/>
    <col min="2" max="2" width="12.25" style="65" customWidth="1"/>
    <col min="3" max="6" width="8.75" style="65" customWidth="1"/>
    <col min="7" max="7" width="8.75" style="67" customWidth="1"/>
    <col min="8" max="8" width="8.75" style="65" customWidth="1"/>
    <col min="9" max="9" width="11.125" style="65" customWidth="1"/>
    <col min="10" max="15" width="8.75" style="65" customWidth="1"/>
    <col min="16" max="16384" width="9" style="65"/>
  </cols>
  <sheetData>
    <row r="1" ht="30" customHeight="1" spans="1:15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55" customFormat="1" ht="21" customHeight="1" spans="1:1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="63" customFormat="1" ht="39" customHeight="1" spans="1:15">
      <c r="A3" s="69" t="s">
        <v>21</v>
      </c>
      <c r="B3" s="86" t="s">
        <v>4</v>
      </c>
      <c r="C3" s="86"/>
      <c r="D3" s="86"/>
      <c r="E3" s="86"/>
      <c r="F3" s="86"/>
      <c r="G3" s="86"/>
      <c r="H3" s="86"/>
      <c r="I3" s="86" t="s">
        <v>5</v>
      </c>
      <c r="J3" s="86"/>
      <c r="K3" s="86"/>
      <c r="L3" s="86"/>
      <c r="M3" s="86"/>
      <c r="N3" s="86"/>
      <c r="O3" s="86"/>
    </row>
    <row r="4" s="64" customFormat="1" ht="36" customHeight="1" spans="1:15">
      <c r="A4" s="69"/>
      <c r="B4" s="69" t="s">
        <v>66</v>
      </c>
      <c r="C4" s="69" t="s">
        <v>67</v>
      </c>
      <c r="D4" s="69" t="s">
        <v>68</v>
      </c>
      <c r="E4" s="69" t="s">
        <v>69</v>
      </c>
      <c r="F4" s="69" t="s">
        <v>70</v>
      </c>
      <c r="G4" s="69" t="s">
        <v>71</v>
      </c>
      <c r="H4" s="69" t="s">
        <v>72</v>
      </c>
      <c r="I4" s="69" t="s">
        <v>66</v>
      </c>
      <c r="J4" s="69" t="s">
        <v>73</v>
      </c>
      <c r="K4" s="69" t="s">
        <v>68</v>
      </c>
      <c r="L4" s="69" t="s">
        <v>69</v>
      </c>
      <c r="M4" s="69" t="s">
        <v>70</v>
      </c>
      <c r="N4" s="69" t="s">
        <v>71</v>
      </c>
      <c r="O4" s="69" t="s">
        <v>72</v>
      </c>
    </row>
    <row r="5" ht="26.1" customHeight="1" spans="1:15">
      <c r="A5" s="71">
        <v>1</v>
      </c>
      <c r="B5" s="78" t="s">
        <v>74</v>
      </c>
      <c r="C5" s="71">
        <v>1</v>
      </c>
      <c r="D5" s="12"/>
      <c r="E5" s="85">
        <f t="shared" ref="E5:E7" si="0">ROUND(ROUND(D5,0)*C5,0)</f>
        <v>0</v>
      </c>
      <c r="F5" s="12"/>
      <c r="G5" s="12"/>
      <c r="H5" s="85">
        <f t="shared" ref="H5:H7" si="1">ROUND(ROUND(F5,0)+ROUND(G5,0),0)</f>
        <v>0</v>
      </c>
      <c r="I5" s="78" t="s">
        <v>74</v>
      </c>
      <c r="J5" s="71">
        <v>1</v>
      </c>
      <c r="K5" s="12"/>
      <c r="L5" s="85">
        <f>ROUND(ROUND(K5,0)*J5,0)</f>
        <v>0</v>
      </c>
      <c r="M5" s="12"/>
      <c r="N5" s="12"/>
      <c r="O5" s="85">
        <f>ROUND(ROUND(M5,0)+ROUND(N5,0),0)</f>
        <v>0</v>
      </c>
    </row>
    <row r="6" ht="26.1" customHeight="1" spans="1:15">
      <c r="A6" s="71">
        <v>2</v>
      </c>
      <c r="B6" s="78" t="s">
        <v>75</v>
      </c>
      <c r="C6" s="71">
        <v>4</v>
      </c>
      <c r="D6" s="12"/>
      <c r="E6" s="85">
        <f t="shared" si="0"/>
        <v>0</v>
      </c>
      <c r="F6" s="12"/>
      <c r="G6" s="12"/>
      <c r="H6" s="85">
        <f t="shared" si="1"/>
        <v>0</v>
      </c>
      <c r="I6" s="87"/>
      <c r="J6" s="87"/>
      <c r="K6" s="71"/>
      <c r="L6" s="71"/>
      <c r="M6" s="71"/>
      <c r="N6" s="71"/>
      <c r="O6" s="71"/>
    </row>
    <row r="7" ht="26.1" customHeight="1" spans="1:15">
      <c r="A7" s="71">
        <v>3</v>
      </c>
      <c r="B7" s="78" t="s">
        <v>76</v>
      </c>
      <c r="C7" s="71">
        <v>3</v>
      </c>
      <c r="D7" s="12"/>
      <c r="E7" s="85">
        <f t="shared" si="0"/>
        <v>0</v>
      </c>
      <c r="F7" s="12"/>
      <c r="G7" s="12"/>
      <c r="H7" s="85">
        <f t="shared" si="1"/>
        <v>0</v>
      </c>
      <c r="I7" s="87"/>
      <c r="J7" s="87"/>
      <c r="K7" s="71"/>
      <c r="L7" s="71"/>
      <c r="M7" s="71"/>
      <c r="N7" s="71"/>
      <c r="O7" s="71"/>
    </row>
    <row r="8" ht="26.1" customHeight="1" spans="1:15">
      <c r="A8" s="73" t="s">
        <v>77</v>
      </c>
      <c r="B8" s="74"/>
      <c r="C8" s="74"/>
      <c r="D8" s="74"/>
      <c r="E8" s="75"/>
      <c r="F8" s="71">
        <f t="shared" ref="F8:H8" si="2">ROUND(ROUND(F5,0)+ROUND(F6,0)+ROUND(F7,0),0)</f>
        <v>0</v>
      </c>
      <c r="G8" s="71">
        <f t="shared" si="2"/>
        <v>0</v>
      </c>
      <c r="H8" s="71">
        <f t="shared" si="2"/>
        <v>0</v>
      </c>
      <c r="I8" s="73" t="s">
        <v>77</v>
      </c>
      <c r="J8" s="74"/>
      <c r="K8" s="74"/>
      <c r="L8" s="75"/>
      <c r="M8" s="71">
        <f t="shared" ref="M8:O8" si="3">ROUND(SUM(M5:M7),0)</f>
        <v>0</v>
      </c>
      <c r="N8" s="71">
        <f t="shared" si="3"/>
        <v>0</v>
      </c>
      <c r="O8" s="71">
        <f t="shared" si="3"/>
        <v>0</v>
      </c>
    </row>
  </sheetData>
  <sheetProtection password="CC3D" sheet="1" objects="1"/>
  <mergeCells count="7">
    <mergeCell ref="A1:O1"/>
    <mergeCell ref="A2:O2"/>
    <mergeCell ref="B3:H3"/>
    <mergeCell ref="I3:O3"/>
    <mergeCell ref="A8:E8"/>
    <mergeCell ref="I8:L8"/>
    <mergeCell ref="A3:A4"/>
  </mergeCells>
  <pageMargins left="0.668055555555556" right="0.196527777777778" top="0.747916666666667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2" sqref="A2:M2"/>
    </sheetView>
  </sheetViews>
  <sheetFormatPr defaultColWidth="9" defaultRowHeight="22.5" outlineLevelRow="5"/>
  <cols>
    <col min="1" max="1" width="5.75" style="56" customWidth="1"/>
    <col min="2" max="2" width="9.875" style="56" customWidth="1"/>
    <col min="3" max="3" width="8.375" style="56" customWidth="1"/>
    <col min="4" max="6" width="9.375" style="56" customWidth="1"/>
    <col min="7" max="7" width="10.875" style="57" customWidth="1"/>
    <col min="8" max="8" width="9.375" style="56" customWidth="1"/>
    <col min="9" max="9" width="8.125" style="56" customWidth="1"/>
    <col min="10" max="12" width="9.375" style="56" customWidth="1"/>
    <col min="13" max="13" width="10.875" style="56" customWidth="1"/>
    <col min="14" max="16384" width="9" style="56"/>
  </cols>
  <sheetData>
    <row r="1" ht="26.1" customHeight="1" spans="1:13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="55" customFormat="1" ht="21" customHeight="1" spans="1:13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3.5" spans="1:1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6" spans="6:6">
      <c r="F6" s="61"/>
    </row>
  </sheetData>
  <sheetProtection password="CC3D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表1</vt:lpstr>
      <vt:lpstr>表2</vt:lpstr>
      <vt:lpstr>表2-1</vt:lpstr>
      <vt:lpstr>表2-2</vt:lpstr>
      <vt:lpstr>表3</vt:lpstr>
      <vt:lpstr>表3-1</vt:lpstr>
      <vt:lpstr>表3-2</vt:lpstr>
      <vt:lpstr>表4</vt:lpstr>
      <vt:lpstr>表4-1</vt:lpstr>
      <vt:lpstr>表4-2</vt:lpstr>
      <vt:lpstr>表5</vt:lpstr>
      <vt:lpstr>表5-1</vt:lpstr>
      <vt:lpstr>表6</vt:lpstr>
      <vt:lpstr>表6-1</vt:lpstr>
      <vt:lpstr>表7</vt:lpstr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2018-06-10T08:13:00Z</dcterms:created>
  <cp:lastPrinted>2018-06-14T05:29:00Z</cp:lastPrinted>
  <dcterms:modified xsi:type="dcterms:W3CDTF">2018-06-20T00:36:51Z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