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表1" sheetId="1" r:id="rId1"/>
    <sheet name="表2" sheetId="2" r:id="rId2"/>
    <sheet name="表3" sheetId="3" r:id="rId3"/>
    <sheet name="表3-1" sheetId="10" r:id="rId4"/>
    <sheet name="表3-2" sheetId="11" r:id="rId5"/>
    <sheet name="表4" sheetId="4" r:id="rId6"/>
    <sheet name="表4-1" sheetId="12" r:id="rId7"/>
    <sheet name="表4-2" sheetId="13" r:id="rId8"/>
    <sheet name="表5" sheetId="5" r:id="rId9"/>
    <sheet name="表6" sheetId="6" r:id="rId10"/>
    <sheet name="表7" sheetId="7" r:id="rId11"/>
    <sheet name="附件1" sheetId="8" r:id="rId12"/>
    <sheet name="附件2" sheetId="9" r:id="rId13"/>
  </sheets>
  <externalReferences>
    <externalReference r:id="rId14"/>
  </externalReferences>
  <definedNames>
    <definedName name="_xlnm.Print_Area" localSheetId="0">表1!$A$1:$F$11</definedName>
    <definedName name="_xlnm.Print_Area" localSheetId="1">表2!$A$1:$H$17</definedName>
    <definedName name="_xlnm.Print_Area" localSheetId="2">表3!$A$1:$M$15</definedName>
    <definedName name="_xlnm.Print_Area" localSheetId="5">表4!$A$1:$O$9</definedName>
    <definedName name="_xlnm.Print_Area" localSheetId="9">表6!$A$1:$M$14</definedName>
    <definedName name="_xlnm.Print_Area" localSheetId="11">附件1!$A$1:$R$18</definedName>
    <definedName name="_xlnm.Print_Titles" localSheetId="11">附件1!$1:$4</definedName>
    <definedName name="_xlnm.Print_Area" localSheetId="12">附件2!$A$1:$F$12</definedName>
    <definedName name="_xlnm.Print_Area" localSheetId="3">'表3-1'!$A$1:$M$19</definedName>
    <definedName name="_xlnm.Print_Area" localSheetId="4">'表3-2'!$A$1:$M$19</definedName>
    <definedName name="_xlnm.Print_Area" localSheetId="6">'表4-1'!$A$1:$M$21</definedName>
    <definedName name="_xlnm.Print_Area" localSheetId="7">'表4-2'!$A$1:$M$19</definedName>
  </definedNames>
  <calcPr calcId="144525"/>
</workbook>
</file>

<file path=xl/sharedStrings.xml><?xml version="1.0" encoding="utf-8"?>
<sst xmlns="http://schemas.openxmlformats.org/spreadsheetml/2006/main" count="181" uniqueCount="89">
  <si>
    <t>表1  监理服务费用报价汇总表</t>
  </si>
  <si>
    <t>编号</t>
  </si>
  <si>
    <t>项目</t>
  </si>
  <si>
    <t>施工期</t>
  </si>
  <si>
    <t>缺陷责任期</t>
  </si>
  <si>
    <t>小计金额</t>
  </si>
  <si>
    <t>监理人员服务费</t>
  </si>
  <si>
    <t>监理办公设施费</t>
  </si>
  <si>
    <t>监理交通设施费（含燃料消耗等费用）</t>
  </si>
  <si>
    <t>监理试验设施费</t>
  </si>
  <si>
    <t>监理生活设施费</t>
  </si>
  <si>
    <t xml:space="preserve">                各项费用合计（6=1+2+3+4+5）</t>
  </si>
  <si>
    <t>利润（按6的百分比报价）</t>
  </si>
  <si>
    <t>%</t>
  </si>
  <si>
    <t>暂列金额8=（6+7）*</t>
  </si>
  <si>
    <t>投标报价总计（9=6+7+8）</t>
  </si>
  <si>
    <t>表2  监理人员服务费报价表</t>
  </si>
  <si>
    <t>标段名称：S314线中牟境开封交界至广惠街段修复工程NO.1施工监理</t>
  </si>
  <si>
    <t>序号</t>
  </si>
  <si>
    <t>人员</t>
  </si>
  <si>
    <t>数量(人•月）</t>
  </si>
  <si>
    <t>单价            [元/(人•月)]</t>
  </si>
  <si>
    <t>金额  （元）</t>
  </si>
  <si>
    <t>总监理工程师</t>
  </si>
  <si>
    <t>****专业监理工程师</t>
  </si>
  <si>
    <t>……</t>
  </si>
  <si>
    <t>合计  (元）</t>
  </si>
  <si>
    <t>表3  监理工程师办公设施费报价表</t>
  </si>
  <si>
    <t>名称                    及型号</t>
  </si>
  <si>
    <t>数量</t>
  </si>
  <si>
    <t>购置合价（元）</t>
  </si>
  <si>
    <t>折旧费      （元）</t>
  </si>
  <si>
    <t>使用费      （元）</t>
  </si>
  <si>
    <t>小计                       折旧及使用费（元）</t>
  </si>
  <si>
    <t>…</t>
  </si>
  <si>
    <t>合    计（元）</t>
  </si>
  <si>
    <t>合   计（元）</t>
  </si>
  <si>
    <t>表3-1  监理工程师办公设施费报价计算说明</t>
  </si>
  <si>
    <t>单价及金额等以“元”为单位，单价、金额及数量等均不保留小数位数，格式自拟。</t>
  </si>
  <si>
    <t>表3-2   监理工程师办公设施费报价单价分析表</t>
  </si>
  <si>
    <t>表4  监理工程师交通设施费报价表</t>
  </si>
  <si>
    <t>名称及型号</t>
  </si>
  <si>
    <t>数量  （辆）</t>
  </si>
  <si>
    <t>车辆购置  单价  （元）</t>
  </si>
  <si>
    <t>车辆购置 合价      （元）</t>
  </si>
  <si>
    <t>折旧费（元）</t>
  </si>
  <si>
    <t>使用费（元）</t>
  </si>
  <si>
    <t>小计折旧及使用费（元）</t>
  </si>
  <si>
    <t>数量   （辆）</t>
  </si>
  <si>
    <t>合      计（元）</t>
  </si>
  <si>
    <t>表4-1  监理工程师交通设施费报价计算说明</t>
  </si>
  <si>
    <t>表4-2  监理工程师交通设施费报价单价分析表</t>
  </si>
  <si>
    <t>表5  监理试验设施费报价表</t>
  </si>
  <si>
    <t>设备名称</t>
  </si>
  <si>
    <t>型号</t>
  </si>
  <si>
    <t>购置合价
(元)</t>
  </si>
  <si>
    <t>折旧费
（元）</t>
  </si>
  <si>
    <t>使用费
（元）</t>
  </si>
  <si>
    <t>表6  监理工程师生活设施费报价表</t>
  </si>
  <si>
    <t>使用费                （元）</t>
  </si>
  <si>
    <t>小计              折旧及使用费                （元）</t>
  </si>
  <si>
    <t>表7   监理服务费用支付估算表</t>
  </si>
  <si>
    <t>项目          时间</t>
  </si>
  <si>
    <t xml:space="preserve">  年   季度</t>
  </si>
  <si>
    <t>合计</t>
  </si>
  <si>
    <t>监理人员服务费（万元）</t>
  </si>
  <si>
    <t>监理办公设施费（万元）</t>
  </si>
  <si>
    <t>监理交通设施费（万元）</t>
  </si>
  <si>
    <t>监理试验设施费（万元）</t>
  </si>
  <si>
    <t>监理生活设施费（万元）</t>
  </si>
  <si>
    <t>注：1.本表按照附件1和附件2监理人员和监理设施进出场时间及数量安排计算相应的费用。
    2.本表各项合计费用应与监理服务费用报价汇总表相一致。
    3.本表将作为监理合同履行过程中委托人支付监理服务费用参考依据。</t>
  </si>
  <si>
    <t>附件1  监理人员工作计划安排表</t>
  </si>
  <si>
    <t>人数</t>
  </si>
  <si>
    <t>驻场     时间（月）</t>
  </si>
  <si>
    <r>
      <rPr>
        <sz val="9.5"/>
        <rFont val="宋体"/>
        <charset val="134"/>
      </rPr>
      <t>施工期监理人员投入安排（共</t>
    </r>
    <r>
      <rPr>
        <u/>
        <sz val="9.5"/>
        <rFont val="宋体"/>
        <charset val="134"/>
      </rPr>
      <t xml:space="preserve"> 6 </t>
    </r>
    <r>
      <rPr>
        <sz val="9.5"/>
        <rFont val="宋体"/>
        <charset val="134"/>
      </rPr>
      <t>个月）</t>
    </r>
  </si>
  <si>
    <t>备注</t>
  </si>
  <si>
    <t>.....</t>
  </si>
  <si>
    <r>
      <rPr>
        <sz val="9"/>
        <color indexed="8"/>
        <rFont val="宋体"/>
        <charset val="134"/>
      </rPr>
      <t>每月应在工地的监理人员
合计</t>
    </r>
    <r>
      <rPr>
        <sz val="9"/>
        <color indexed="8"/>
        <rFont val="Times New Roman"/>
        <charset val="0"/>
      </rPr>
      <t xml:space="preserve"> </t>
    </r>
    <r>
      <rPr>
        <sz val="9"/>
        <color indexed="8"/>
        <rFont val="宋体"/>
        <charset val="134"/>
      </rPr>
      <t>（人数）</t>
    </r>
  </si>
  <si>
    <r>
      <rPr>
        <sz val="9"/>
        <color rgb="FF000000"/>
        <rFont val="宋体"/>
        <charset val="134"/>
      </rPr>
      <t xml:space="preserve">    注：按照拟投入本工程现场监理人员的计划在岗安排据实填报。在岗时间为：进场时间为当月第一日；在岗表示为“</t>
    </r>
    <r>
      <rPr>
        <b/>
        <sz val="18"/>
        <color indexed="8"/>
        <rFont val="宋体"/>
        <charset val="134"/>
      </rPr>
      <t>-</t>
    </r>
    <r>
      <rPr>
        <sz val="9"/>
        <color rgb="FF000000"/>
        <rFont val="宋体"/>
        <charset val="134"/>
      </rPr>
      <t>”。</t>
    </r>
  </si>
  <si>
    <t>附件2   监理设施进出场时间表</t>
  </si>
  <si>
    <t>时段</t>
  </si>
  <si>
    <t>监理设施</t>
  </si>
  <si>
    <t>交通设施</t>
  </si>
  <si>
    <t>办公设施</t>
  </si>
  <si>
    <t>生活设施</t>
  </si>
  <si>
    <t>试验、检测仪器</t>
  </si>
  <si>
    <t>其他</t>
  </si>
  <si>
    <t xml:space="preserve">  年    月至    月</t>
  </si>
  <si>
    <t>备注：每类设施进场即在对应位置打“√”，不进场或退场不填写。</t>
  </si>
</sst>
</file>

<file path=xl/styles.xml><?xml version="1.0" encoding="utf-8"?>
<styleSheet xmlns="http://schemas.openxmlformats.org/spreadsheetml/2006/main">
  <numFmts count="7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  <numFmt numFmtId="178" formatCode="0.0_ "/>
  </numFmts>
  <fonts count="41">
    <font>
      <sz val="12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name val="Times New Roman"/>
      <charset val="0"/>
    </font>
    <font>
      <sz val="10"/>
      <name val="宋体"/>
      <charset val="134"/>
    </font>
    <font>
      <sz val="9.5"/>
      <name val="宋体"/>
      <charset val="134"/>
    </font>
    <font>
      <sz val="9.5"/>
      <name val="Times New Roman"/>
      <charset val="0"/>
    </font>
    <font>
      <sz val="9"/>
      <color theme="1"/>
      <name val="Times New Roman"/>
      <charset val="0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0"/>
      <name val="Times New Roman"/>
      <charset val="0"/>
    </font>
    <font>
      <sz val="12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8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9.5"/>
      <name val="宋体"/>
      <charset val="134"/>
    </font>
    <font>
      <sz val="9"/>
      <color indexed="8"/>
      <name val="宋体"/>
      <charset val="134"/>
    </font>
    <font>
      <sz val="9"/>
      <color indexed="8"/>
      <name val="Times New Roman"/>
      <charset val="0"/>
    </font>
    <font>
      <b/>
      <sz val="18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20" borderId="13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3" fillId="25" borderId="15" applyNumberFormat="0" applyAlignment="0" applyProtection="0">
      <alignment vertical="center"/>
    </xf>
    <xf numFmtId="0" fontId="34" fillId="25" borderId="11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</xf>
    <xf numFmtId="0" fontId="7" fillId="0" borderId="6" xfId="0" applyFont="1" applyFill="1" applyBorder="1" applyAlignment="1" applyProtection="1">
      <alignment horizontal="center" vertical="center" wrapText="1" shrinkToFit="1"/>
    </xf>
    <xf numFmtId="0" fontId="7" fillId="0" borderId="7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 shrinkToFit="1"/>
    </xf>
    <xf numFmtId="0" fontId="9" fillId="0" borderId="0" xfId="0" applyFont="1" applyFill="1" applyAlignment="1" applyProtection="1">
      <alignment horizontal="left" vertical="center" wrapText="1" shrinkToFit="1"/>
    </xf>
    <xf numFmtId="0" fontId="3" fillId="4" borderId="1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left"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shrinkToFit="1"/>
    </xf>
    <xf numFmtId="178" fontId="4" fillId="2" borderId="1" xfId="0" applyNumberFormat="1" applyFont="1" applyFill="1" applyBorder="1" applyAlignment="1" applyProtection="1">
      <alignment horizontal="center" vertical="center"/>
      <protection locked="0"/>
    </xf>
    <xf numFmtId="178" fontId="4" fillId="0" borderId="1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>
      <alignment horizontal="left" vertical="center" wrapText="1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7" fontId="1" fillId="0" borderId="0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Alignment="1" applyProtection="1">
      <alignment horizontal="left" vertical="center"/>
    </xf>
    <xf numFmtId="177" fontId="4" fillId="0" borderId="0" xfId="0" applyNumberFormat="1" applyFont="1" applyFill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12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5" xfId="0" applyNumberFormat="1" applyFont="1" applyFill="1" applyBorder="1" applyAlignment="1" applyProtection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</xf>
    <xf numFmtId="177" fontId="4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177" fontId="12" fillId="0" borderId="1" xfId="0" applyNumberFormat="1" applyFont="1" applyFill="1" applyBorder="1" applyAlignment="1" applyProtection="1">
      <alignment horizontal="center" vertical="center" wrapText="1"/>
    </xf>
    <xf numFmtId="177" fontId="1" fillId="0" borderId="0" xfId="0" applyNumberFormat="1" applyFont="1" applyFill="1" applyBorder="1" applyAlignment="1" applyProtection="1">
      <alignment horizontal="center" vertical="center" wrapText="1"/>
    </xf>
    <xf numFmtId="177" fontId="4" fillId="0" borderId="0" xfId="0" applyNumberFormat="1" applyFont="1" applyFill="1" applyAlignment="1" applyProtection="1">
      <alignment horizontal="left" vertical="center" wrapText="1"/>
    </xf>
    <xf numFmtId="177" fontId="4" fillId="0" borderId="0" xfId="0" applyNumberFormat="1" applyFont="1" applyFill="1" applyAlignment="1" applyProtection="1">
      <alignment horizontal="center" vertical="center" wrapText="1"/>
    </xf>
    <xf numFmtId="177" fontId="12" fillId="0" borderId="5" xfId="0" applyNumberFormat="1" applyFont="1" applyFill="1" applyBorder="1" applyAlignment="1" applyProtection="1">
      <alignment horizontal="center" vertical="center" wrapText="1"/>
    </xf>
    <xf numFmtId="177" fontId="12" fillId="0" borderId="6" xfId="0" applyNumberFormat="1" applyFont="1" applyFill="1" applyBorder="1" applyAlignment="1" applyProtection="1">
      <alignment horizontal="center" vertical="center" wrapText="1"/>
    </xf>
    <xf numFmtId="177" fontId="12" fillId="0" borderId="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7" fontId="1" fillId="0" borderId="0" xfId="0" applyNumberFormat="1" applyFont="1" applyFill="1" applyAlignment="1" applyProtection="1">
      <alignment horizontal="center" vertical="center" wrapText="1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7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vertical="center" wrapText="1"/>
    </xf>
    <xf numFmtId="177" fontId="4" fillId="0" borderId="7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left" vertical="center"/>
    </xf>
    <xf numFmtId="177" fontId="4" fillId="0" borderId="6" xfId="0" applyNumberFormat="1" applyFont="1" applyFill="1" applyBorder="1" applyAlignment="1" applyProtection="1">
      <alignment horizontal="left" vertical="center"/>
    </xf>
    <xf numFmtId="177" fontId="4" fillId="0" borderId="7" xfId="0" applyNumberFormat="1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8" fontId="4" fillId="0" borderId="6" xfId="0" applyNumberFormat="1" applyFont="1" applyFill="1" applyBorder="1" applyAlignment="1" applyProtection="1">
      <alignment horizontal="center" vertical="center"/>
      <protection locked="0"/>
    </xf>
    <xf numFmtId="177" fontId="4" fillId="0" borderId="6" xfId="0" applyNumberFormat="1" applyFont="1" applyFill="1" applyBorder="1" applyAlignment="1" applyProtection="1">
      <alignment vertical="center"/>
    </xf>
    <xf numFmtId="177" fontId="4" fillId="0" borderId="7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314&#32447;&#20013;&#29279;&#22659;&#24320;&#23553;&#20132;&#30028;&#33267;&#24191;&#24800;&#34903;&#27573;&#20462;&#22797;&#24037;&#31243;NO.1&#26045;&#24037;&#30417;&#29702;&#22266;&#21270;&#28165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"/>
      <sheetName val="表2-1"/>
      <sheetName val="表2-2"/>
      <sheetName val="表3"/>
      <sheetName val="表3-1"/>
      <sheetName val="表3-2"/>
      <sheetName val="表4"/>
      <sheetName val="表4-1"/>
      <sheetName val="表4-2"/>
      <sheetName val="表5"/>
      <sheetName val="表5-1"/>
      <sheetName val="表6"/>
      <sheetName val="表6-1"/>
      <sheetName val="表7"/>
      <sheetName val="附件1"/>
      <sheetName val="附件2"/>
    </sheetNames>
    <sheetDataSet>
      <sheetData sheetId="0"/>
      <sheetData sheetId="1">
        <row r="2">
          <cell r="A2" t="str">
            <v>标段名称：S314线中牟境开封交界至广惠街段修复工程NO.1施工监理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Zeros="0" tabSelected="1" view="pageBreakPreview" zoomScaleNormal="100" workbookViewId="0">
      <selection activeCell="F9" sqref="F9"/>
    </sheetView>
  </sheetViews>
  <sheetFormatPr defaultColWidth="8.75" defaultRowHeight="14.25" outlineLevelCol="5"/>
  <cols>
    <col min="1" max="1" width="6.375" style="10" customWidth="1"/>
    <col min="2" max="2" width="29.375" style="10" customWidth="1"/>
    <col min="3" max="3" width="13.125" style="10" customWidth="1"/>
    <col min="4" max="4" width="11.125" style="10" customWidth="1"/>
    <col min="5" max="5" width="23.125" style="10" customWidth="1"/>
    <col min="6" max="6" width="23.125" style="76" customWidth="1"/>
    <col min="7" max="16384" width="8.75" style="10"/>
  </cols>
  <sheetData>
    <row r="1" ht="36" customHeight="1" spans="1:6">
      <c r="A1" s="77" t="s">
        <v>0</v>
      </c>
      <c r="B1" s="77"/>
      <c r="C1" s="77"/>
      <c r="D1" s="77"/>
      <c r="E1" s="77"/>
      <c r="F1" s="77"/>
    </row>
    <row r="2" s="75" customFormat="1" ht="24" customHeight="1" spans="1:6">
      <c r="A2" s="50" t="s">
        <v>1</v>
      </c>
      <c r="B2" s="50" t="s">
        <v>2</v>
      </c>
      <c r="C2" s="78" t="s">
        <v>3</v>
      </c>
      <c r="D2" s="79"/>
      <c r="E2" s="50" t="s">
        <v>4</v>
      </c>
      <c r="F2" s="50" t="s">
        <v>5</v>
      </c>
    </row>
    <row r="3" s="75" customFormat="1" ht="24" customHeight="1" spans="1:6">
      <c r="A3" s="20">
        <v>1</v>
      </c>
      <c r="B3" s="80" t="s">
        <v>6</v>
      </c>
      <c r="C3" s="81">
        <f>表2!E17</f>
        <v>0</v>
      </c>
      <c r="D3" s="82"/>
      <c r="E3" s="59">
        <f>表2!H17</f>
        <v>0</v>
      </c>
      <c r="F3" s="83">
        <f t="shared" ref="F3:F7" si="0">ROUND(C3+E3,0)</f>
        <v>0</v>
      </c>
    </row>
    <row r="4" s="75" customFormat="1" ht="24" customHeight="1" spans="1:6">
      <c r="A4" s="20">
        <v>2</v>
      </c>
      <c r="B4" s="80" t="s">
        <v>7</v>
      </c>
      <c r="C4" s="81">
        <f>表3!G15</f>
        <v>0</v>
      </c>
      <c r="D4" s="82"/>
      <c r="E4" s="59">
        <f>表3!M15</f>
        <v>0</v>
      </c>
      <c r="F4" s="83">
        <f t="shared" si="0"/>
        <v>0</v>
      </c>
    </row>
    <row r="5" s="75" customFormat="1" ht="24" customHeight="1" spans="1:6">
      <c r="A5" s="20">
        <v>3</v>
      </c>
      <c r="B5" s="80" t="s">
        <v>8</v>
      </c>
      <c r="C5" s="81">
        <f>表4!H9</f>
        <v>0</v>
      </c>
      <c r="D5" s="82"/>
      <c r="E5" s="59">
        <f>表4!O9</f>
        <v>0</v>
      </c>
      <c r="F5" s="83">
        <f t="shared" si="0"/>
        <v>0</v>
      </c>
    </row>
    <row r="6" s="75" customFormat="1" ht="24" customHeight="1" spans="1:6">
      <c r="A6" s="20">
        <v>4</v>
      </c>
      <c r="B6" s="80" t="s">
        <v>9</v>
      </c>
      <c r="C6" s="81">
        <f>表5!H12</f>
        <v>0</v>
      </c>
      <c r="D6" s="82"/>
      <c r="E6" s="59">
        <f>表5!O12</f>
        <v>0</v>
      </c>
      <c r="F6" s="83">
        <f t="shared" si="0"/>
        <v>0</v>
      </c>
    </row>
    <row r="7" s="75" customFormat="1" ht="24" customHeight="1" spans="1:6">
      <c r="A7" s="20">
        <v>5</v>
      </c>
      <c r="B7" s="80" t="s">
        <v>10</v>
      </c>
      <c r="C7" s="81">
        <f>表6!G14</f>
        <v>0</v>
      </c>
      <c r="D7" s="82"/>
      <c r="E7" s="59">
        <f>表6!M14</f>
        <v>0</v>
      </c>
      <c r="F7" s="83">
        <f t="shared" si="0"/>
        <v>0</v>
      </c>
    </row>
    <row r="8" s="75" customFormat="1" ht="24" customHeight="1" spans="1:6">
      <c r="A8" s="20">
        <v>6</v>
      </c>
      <c r="B8" s="84" t="s">
        <v>11</v>
      </c>
      <c r="C8" s="85"/>
      <c r="D8" s="85"/>
      <c r="E8" s="86"/>
      <c r="F8" s="83">
        <f>SUM(F3:F7)</f>
        <v>0</v>
      </c>
    </row>
    <row r="9" s="75" customFormat="1" ht="24" customHeight="1" spans="1:6">
      <c r="A9" s="20">
        <v>7</v>
      </c>
      <c r="B9" s="87" t="s">
        <v>12</v>
      </c>
      <c r="C9" s="88"/>
      <c r="D9" s="89" t="s">
        <v>13</v>
      </c>
      <c r="E9" s="90"/>
      <c r="F9" s="83">
        <f>ROUND(F8*ROUND(C9/100,3),0)</f>
        <v>0</v>
      </c>
    </row>
    <row r="10" s="75" customFormat="1" ht="24" customHeight="1" spans="1:6">
      <c r="A10" s="20">
        <v>8</v>
      </c>
      <c r="B10" s="87" t="s">
        <v>14</v>
      </c>
      <c r="C10" s="55">
        <v>3</v>
      </c>
      <c r="D10" s="89" t="s">
        <v>13</v>
      </c>
      <c r="E10" s="90"/>
      <c r="F10" s="83">
        <f>ROUND((F9+F8)*ROUND(C10/100,3),0)</f>
        <v>0</v>
      </c>
    </row>
    <row r="11" s="75" customFormat="1" ht="24" customHeight="1" spans="1:6">
      <c r="A11" s="20">
        <v>9</v>
      </c>
      <c r="B11" s="54" t="s">
        <v>15</v>
      </c>
      <c r="C11" s="55"/>
      <c r="D11" s="55"/>
      <c r="E11" s="56"/>
      <c r="F11" s="83">
        <f>ROUND(F8+F9+F10,0)</f>
        <v>0</v>
      </c>
    </row>
  </sheetData>
  <sheetProtection password="CF30" sheet="1" objects="1"/>
  <mergeCells count="9">
    <mergeCell ref="A1:F1"/>
    <mergeCell ref="C2:D2"/>
    <mergeCell ref="C3:D3"/>
    <mergeCell ref="C4:D4"/>
    <mergeCell ref="C5:D5"/>
    <mergeCell ref="C6:D6"/>
    <mergeCell ref="C7:D7"/>
    <mergeCell ref="B8:E8"/>
    <mergeCell ref="B11:E11"/>
  </mergeCells>
  <pageMargins left="0.708661417322835" right="0.708661417322835" top="0.748031496062992" bottom="0.748031496062992" header="0.31496062992126" footer="0.31496062992126"/>
  <pageSetup paperSize="9" orientation="landscape" horizontalDpi="1200" verticalDpi="12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Zeros="0" view="pageBreakPreview" zoomScale="130" zoomScaleNormal="100" workbookViewId="0">
      <selection activeCell="K18" sqref="K18"/>
    </sheetView>
  </sheetViews>
  <sheetFormatPr defaultColWidth="8.75" defaultRowHeight="14.25"/>
  <cols>
    <col min="1" max="1" width="6.875" style="46" customWidth="1"/>
    <col min="2" max="2" width="14.125" style="46" customWidth="1"/>
    <col min="3" max="13" width="9.25" style="46" customWidth="1"/>
    <col min="14" max="16384" width="8.75" style="46"/>
  </cols>
  <sheetData>
    <row r="1" ht="39" customHeight="1" spans="1:13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25.15" customHeight="1" spans="1:13">
      <c r="A2" s="48" t="str">
        <f>表2!A2</f>
        <v>标段名称：S314线中牟境开封交界至广惠街段修复工程NO.1施工监理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25.15" customHeight="1" spans="1:13">
      <c r="A3" s="50" t="s">
        <v>18</v>
      </c>
      <c r="B3" s="51" t="s">
        <v>3</v>
      </c>
      <c r="C3" s="51"/>
      <c r="D3" s="51"/>
      <c r="E3" s="51"/>
      <c r="F3" s="51"/>
      <c r="G3" s="51"/>
      <c r="H3" s="51" t="s">
        <v>4</v>
      </c>
      <c r="I3" s="51"/>
      <c r="J3" s="51"/>
      <c r="K3" s="51"/>
      <c r="L3" s="51"/>
      <c r="M3" s="51"/>
    </row>
    <row r="4" ht="34.9" customHeight="1" spans="1:13">
      <c r="A4" s="50"/>
      <c r="B4" s="50" t="s">
        <v>41</v>
      </c>
      <c r="C4" s="50" t="s">
        <v>29</v>
      </c>
      <c r="D4" s="50" t="s">
        <v>30</v>
      </c>
      <c r="E4" s="50" t="s">
        <v>45</v>
      </c>
      <c r="F4" s="50" t="s">
        <v>59</v>
      </c>
      <c r="G4" s="50" t="s">
        <v>60</v>
      </c>
      <c r="H4" s="50" t="s">
        <v>41</v>
      </c>
      <c r="I4" s="50" t="s">
        <v>29</v>
      </c>
      <c r="J4" s="50" t="s">
        <v>30</v>
      </c>
      <c r="K4" s="50" t="s">
        <v>45</v>
      </c>
      <c r="L4" s="50" t="s">
        <v>59</v>
      </c>
      <c r="M4" s="50" t="s">
        <v>60</v>
      </c>
    </row>
    <row r="5" ht="25.15" customHeight="1" spans="1:13">
      <c r="A5" s="20">
        <v>1</v>
      </c>
      <c r="B5" s="20"/>
      <c r="C5" s="52"/>
      <c r="D5" s="52"/>
      <c r="E5" s="52"/>
      <c r="F5" s="52"/>
      <c r="G5" s="20">
        <f t="shared" ref="G5:G13" si="0">ROUND(ROUND(E5,0)+ROUND(F5,0),0)</f>
        <v>0</v>
      </c>
      <c r="H5" s="20"/>
      <c r="I5" s="52"/>
      <c r="J5" s="52"/>
      <c r="K5" s="52"/>
      <c r="L5" s="52"/>
      <c r="M5" s="20">
        <f t="shared" ref="M5:M13" si="1">ROUND(ROUND(K5,0)+ROUND(L5,0),0)</f>
        <v>0</v>
      </c>
    </row>
    <row r="6" ht="25.15" customHeight="1" spans="1:13">
      <c r="A6" s="20">
        <v>2</v>
      </c>
      <c r="B6" s="20"/>
      <c r="C6" s="53"/>
      <c r="D6" s="53"/>
      <c r="E6" s="53"/>
      <c r="F6" s="53"/>
      <c r="G6" s="20">
        <f t="shared" si="0"/>
        <v>0</v>
      </c>
      <c r="H6" s="20"/>
      <c r="I6" s="53"/>
      <c r="J6" s="53"/>
      <c r="K6" s="53"/>
      <c r="L6" s="53"/>
      <c r="M6" s="20">
        <f t="shared" si="1"/>
        <v>0</v>
      </c>
    </row>
    <row r="7" ht="25.15" customHeight="1" spans="1:13">
      <c r="A7" s="20">
        <v>3</v>
      </c>
      <c r="B7" s="20"/>
      <c r="C7" s="53"/>
      <c r="D7" s="53"/>
      <c r="E7" s="53"/>
      <c r="F7" s="53"/>
      <c r="G7" s="20">
        <f t="shared" si="0"/>
        <v>0</v>
      </c>
      <c r="H7" s="20"/>
      <c r="I7" s="53"/>
      <c r="J7" s="53"/>
      <c r="K7" s="53"/>
      <c r="L7" s="53"/>
      <c r="M7" s="20">
        <f t="shared" si="1"/>
        <v>0</v>
      </c>
    </row>
    <row r="8" ht="25.15" customHeight="1" spans="1:13">
      <c r="A8" s="20">
        <v>4</v>
      </c>
      <c r="B8" s="20"/>
      <c r="C8" s="53"/>
      <c r="D8" s="53"/>
      <c r="E8" s="53"/>
      <c r="F8" s="53"/>
      <c r="G8" s="20">
        <f t="shared" si="0"/>
        <v>0</v>
      </c>
      <c r="H8" s="20"/>
      <c r="I8" s="53"/>
      <c r="J8" s="53"/>
      <c r="K8" s="53"/>
      <c r="L8" s="53"/>
      <c r="M8" s="20">
        <f t="shared" si="1"/>
        <v>0</v>
      </c>
    </row>
    <row r="9" ht="25.15" customHeight="1" spans="1:13">
      <c r="A9" s="20">
        <v>5</v>
      </c>
      <c r="B9" s="20"/>
      <c r="C9" s="53"/>
      <c r="D9" s="53"/>
      <c r="E9" s="53"/>
      <c r="F9" s="53"/>
      <c r="G9" s="20">
        <f t="shared" si="0"/>
        <v>0</v>
      </c>
      <c r="H9" s="20"/>
      <c r="I9" s="53"/>
      <c r="J9" s="53"/>
      <c r="K9" s="53"/>
      <c r="L9" s="53"/>
      <c r="M9" s="20">
        <f t="shared" si="1"/>
        <v>0</v>
      </c>
    </row>
    <row r="10" ht="25.15" customHeight="1" spans="1:13">
      <c r="A10" s="20">
        <v>6</v>
      </c>
      <c r="B10" s="20"/>
      <c r="C10" s="53"/>
      <c r="D10" s="53"/>
      <c r="E10" s="53"/>
      <c r="F10" s="53"/>
      <c r="G10" s="20">
        <f t="shared" si="0"/>
        <v>0</v>
      </c>
      <c r="H10" s="20"/>
      <c r="I10" s="53"/>
      <c r="J10" s="53"/>
      <c r="K10" s="53"/>
      <c r="L10" s="53"/>
      <c r="M10" s="20">
        <f t="shared" si="1"/>
        <v>0</v>
      </c>
    </row>
    <row r="11" ht="25.15" customHeight="1" spans="1:13">
      <c r="A11" s="20">
        <v>7</v>
      </c>
      <c r="B11" s="20"/>
      <c r="C11" s="53"/>
      <c r="D11" s="53"/>
      <c r="E11" s="53"/>
      <c r="F11" s="53"/>
      <c r="G11" s="20">
        <f t="shared" si="0"/>
        <v>0</v>
      </c>
      <c r="H11" s="20"/>
      <c r="I11" s="53"/>
      <c r="J11" s="53"/>
      <c r="K11" s="53"/>
      <c r="L11" s="53"/>
      <c r="M11" s="20">
        <f t="shared" si="1"/>
        <v>0</v>
      </c>
    </row>
    <row r="12" ht="25.15" customHeight="1" spans="1:13">
      <c r="A12" s="20">
        <v>8</v>
      </c>
      <c r="B12" s="20"/>
      <c r="C12" s="53"/>
      <c r="D12" s="53"/>
      <c r="E12" s="53"/>
      <c r="F12" s="53"/>
      <c r="G12" s="20">
        <f t="shared" si="0"/>
        <v>0</v>
      </c>
      <c r="H12" s="20"/>
      <c r="I12" s="53"/>
      <c r="J12" s="53"/>
      <c r="K12" s="53"/>
      <c r="L12" s="53"/>
      <c r="M12" s="20">
        <f t="shared" si="1"/>
        <v>0</v>
      </c>
    </row>
    <row r="13" ht="25.15" customHeight="1" spans="1:13">
      <c r="A13" s="20" t="s">
        <v>34</v>
      </c>
      <c r="B13" s="20"/>
      <c r="C13" s="53"/>
      <c r="D13" s="53"/>
      <c r="E13" s="53"/>
      <c r="F13" s="53"/>
      <c r="G13" s="20">
        <f t="shared" si="0"/>
        <v>0</v>
      </c>
      <c r="H13" s="20"/>
      <c r="I13" s="53"/>
      <c r="J13" s="53"/>
      <c r="K13" s="53"/>
      <c r="L13" s="53"/>
      <c r="M13" s="20">
        <f t="shared" si="1"/>
        <v>0</v>
      </c>
    </row>
    <row r="14" ht="25.15" customHeight="1" spans="1:13">
      <c r="A14" s="54" t="s">
        <v>35</v>
      </c>
      <c r="B14" s="55"/>
      <c r="C14" s="55"/>
      <c r="D14" s="56"/>
      <c r="E14" s="20"/>
      <c r="F14" s="20"/>
      <c r="G14" s="20">
        <f t="shared" ref="E14:G14" si="2">ROUND(ROUND(G5,0)+ROUND(G6,0)+ROUND(G7,0)+ROUND(G8,0)+ROUND(G9,0)+ROUND(G10,0)+ROUND(G11,0)+ROUND(G12,0)+ROUND(G13,0),0)</f>
        <v>0</v>
      </c>
      <c r="H14" s="54" t="s">
        <v>35</v>
      </c>
      <c r="I14" s="55"/>
      <c r="J14" s="56"/>
      <c r="K14" s="20"/>
      <c r="L14" s="20"/>
      <c r="M14" s="20">
        <f t="shared" ref="K14:M14" si="3">ROUND(ROUND(M5,0)+ROUND(M6,0)+ROUND(M7,0)+ROUND(M8,0)+ROUND(M9,0)+ROUND(M10,0)+ROUND(M11,0)+ROUND(M12,0)+ROUND(M13,0),0)</f>
        <v>0</v>
      </c>
    </row>
    <row r="15" ht="11.25" customHeight="1" spans="1:7">
      <c r="A15" s="57"/>
      <c r="B15" s="57"/>
      <c r="C15" s="57"/>
      <c r="D15" s="57"/>
      <c r="E15" s="57"/>
      <c r="F15" s="57"/>
      <c r="G15" s="57"/>
    </row>
    <row r="16" ht="11.25" customHeight="1" spans="1:7">
      <c r="A16" s="57"/>
      <c r="B16" s="57"/>
      <c r="C16" s="57"/>
      <c r="D16" s="57"/>
      <c r="E16" s="57"/>
      <c r="F16" s="57"/>
      <c r="G16" s="57"/>
    </row>
    <row r="17" ht="11.25" customHeight="1" spans="1:7">
      <c r="A17" s="57"/>
      <c r="B17" s="57"/>
      <c r="C17" s="57"/>
      <c r="D17" s="57"/>
      <c r="E17" s="57"/>
      <c r="F17" s="57"/>
      <c r="G17" s="57"/>
    </row>
    <row r="18" ht="11.25" customHeight="1" spans="1:7">
      <c r="A18" s="57"/>
      <c r="B18" s="57"/>
      <c r="C18" s="57"/>
      <c r="D18" s="57"/>
      <c r="E18" s="57"/>
      <c r="F18" s="57"/>
      <c r="G18" s="57"/>
    </row>
  </sheetData>
  <mergeCells count="7">
    <mergeCell ref="A1:M1"/>
    <mergeCell ref="A2:M2"/>
    <mergeCell ref="B3:G3"/>
    <mergeCell ref="H3:M3"/>
    <mergeCell ref="A14:D14"/>
    <mergeCell ref="H14:J14"/>
    <mergeCell ref="A3:A4"/>
  </mergeCells>
  <pageMargins left="0.7" right="0.7" top="0.75" bottom="0.75" header="0.3" footer="0.3"/>
  <pageSetup paperSize="9" orientation="landscape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showZeros="0" view="pageBreakPreview" zoomScale="85" zoomScaleNormal="100" workbookViewId="0">
      <selection activeCell="I25" sqref="I25"/>
    </sheetView>
  </sheetViews>
  <sheetFormatPr defaultColWidth="8.75" defaultRowHeight="14.25"/>
  <cols>
    <col min="1" max="1" width="20.75" customWidth="1"/>
    <col min="2" max="9" width="8.08333333333333" customWidth="1"/>
    <col min="10" max="10" width="14.7083333333333" customWidth="1"/>
    <col min="11" max="11" width="14.4083333333333" customWidth="1"/>
  </cols>
  <sheetData>
    <row r="1" ht="39" customHeight="1" spans="1:11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25.15" customHeight="1" spans="1:11">
      <c r="A2" s="31" t="str">
        <f>表2!A2</f>
        <v>标段名称：S314线中牟境开封交界至广惠街段修复工程NO.1施工监理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25.15" customHeight="1" spans="1:11">
      <c r="A3" s="32" t="s">
        <v>62</v>
      </c>
      <c r="B3" s="33" t="s">
        <v>63</v>
      </c>
      <c r="C3" s="34"/>
      <c r="D3" s="34"/>
      <c r="E3" s="35"/>
      <c r="F3" s="33" t="s">
        <v>63</v>
      </c>
      <c r="G3" s="34"/>
      <c r="H3" s="34"/>
      <c r="I3" s="35"/>
      <c r="J3" s="43" t="s">
        <v>4</v>
      </c>
      <c r="K3" s="43" t="s">
        <v>64</v>
      </c>
    </row>
    <row r="4" ht="25.15" customHeight="1" spans="1:11">
      <c r="A4" s="36"/>
      <c r="B4" s="37">
        <v>1</v>
      </c>
      <c r="C4" s="37">
        <v>2</v>
      </c>
      <c r="D4" s="38">
        <v>3</v>
      </c>
      <c r="E4" s="38">
        <v>4</v>
      </c>
      <c r="F4" s="37">
        <v>1</v>
      </c>
      <c r="G4" s="37">
        <v>2</v>
      </c>
      <c r="H4" s="38">
        <v>3</v>
      </c>
      <c r="I4" s="38">
        <v>4</v>
      </c>
      <c r="J4" s="44"/>
      <c r="K4" s="45"/>
    </row>
    <row r="5" ht="25.15" customHeight="1" spans="1:11">
      <c r="A5" s="39" t="s">
        <v>65</v>
      </c>
      <c r="B5" s="40"/>
      <c r="C5" s="40"/>
      <c r="D5" s="40"/>
      <c r="E5" s="40"/>
      <c r="F5" s="40"/>
      <c r="G5" s="40"/>
      <c r="H5" s="40"/>
      <c r="I5" s="40"/>
      <c r="J5" s="40"/>
      <c r="K5" s="41">
        <f t="shared" ref="K5:K10" si="0">ROUND(ROUND(B5,1)+ROUND(C5,1)+ROUND(D5,1)+ROUND(E5,1)+ROUND(J5,1),1)</f>
        <v>0</v>
      </c>
    </row>
    <row r="6" ht="25.15" customHeight="1" spans="1:11">
      <c r="A6" s="39" t="s">
        <v>66</v>
      </c>
      <c r="B6" s="40"/>
      <c r="C6" s="40"/>
      <c r="D6" s="40"/>
      <c r="E6" s="40"/>
      <c r="F6" s="40"/>
      <c r="G6" s="40"/>
      <c r="H6" s="40"/>
      <c r="I6" s="40"/>
      <c r="J6" s="40"/>
      <c r="K6" s="41">
        <f t="shared" si="0"/>
        <v>0</v>
      </c>
    </row>
    <row r="7" ht="25.15" customHeight="1" spans="1:11">
      <c r="A7" s="39" t="s">
        <v>67</v>
      </c>
      <c r="B7" s="40"/>
      <c r="C7" s="40"/>
      <c r="D7" s="40"/>
      <c r="E7" s="40"/>
      <c r="F7" s="40"/>
      <c r="G7" s="40"/>
      <c r="H7" s="40"/>
      <c r="I7" s="40"/>
      <c r="J7" s="40"/>
      <c r="K7" s="41">
        <f t="shared" si="0"/>
        <v>0</v>
      </c>
    </row>
    <row r="8" ht="25.15" customHeight="1" spans="1:11">
      <c r="A8" s="39" t="s">
        <v>68</v>
      </c>
      <c r="B8" s="40"/>
      <c r="C8" s="40"/>
      <c r="D8" s="40"/>
      <c r="E8" s="40"/>
      <c r="F8" s="40"/>
      <c r="G8" s="40"/>
      <c r="H8" s="40"/>
      <c r="I8" s="40"/>
      <c r="J8" s="40"/>
      <c r="K8" s="41">
        <f t="shared" si="0"/>
        <v>0</v>
      </c>
    </row>
    <row r="9" ht="25.15" customHeight="1" spans="1:11">
      <c r="A9" s="39" t="s">
        <v>69</v>
      </c>
      <c r="B9" s="40"/>
      <c r="C9" s="40"/>
      <c r="D9" s="40"/>
      <c r="E9" s="40"/>
      <c r="F9" s="40"/>
      <c r="G9" s="40"/>
      <c r="H9" s="40"/>
      <c r="I9" s="40"/>
      <c r="J9" s="40"/>
      <c r="K9" s="41">
        <f t="shared" si="0"/>
        <v>0</v>
      </c>
    </row>
    <row r="10" ht="25.15" customHeight="1" spans="1:11">
      <c r="A10" s="39" t="s">
        <v>64</v>
      </c>
      <c r="B10" s="41">
        <f>ROUND(ROUND(B5,1)+ROUND(B6,1)+ROUND(B7,1)+ROUND(B8,1)+ROUND(B9,1),1)</f>
        <v>0</v>
      </c>
      <c r="C10" s="41">
        <f>ROUND(ROUND(C5,1)+ROUND(C6,1)+ROUND(C7,1)+ROUND(C8,1)+ROUND(C9,1),1)</f>
        <v>0</v>
      </c>
      <c r="D10" s="41">
        <f>ROUND(ROUND(D5,1)+ROUND(D6,1)+ROUND(D7,1)+ROUND(D8,1)+ROUND(D9,1),1)</f>
        <v>0</v>
      </c>
      <c r="E10" s="41">
        <f>ROUND(ROUND(E5,1)+ROUND(E6,1)+ROUND(E7,1)+ROUND(E8,1)+ROUND(E9,1),1)</f>
        <v>0</v>
      </c>
      <c r="F10" s="41"/>
      <c r="G10" s="41"/>
      <c r="H10" s="41"/>
      <c r="I10" s="41"/>
      <c r="J10" s="41">
        <f>ROUND(ROUND(J5,1)+ROUND(J6,1)+ROUND(J7,1)+ROUND(J8,1)+ROUND(J9,1),1)</f>
        <v>0</v>
      </c>
      <c r="K10" s="41">
        <f t="shared" si="0"/>
        <v>0</v>
      </c>
    </row>
    <row r="11" ht="43.15" customHeight="1" spans="1:11">
      <c r="A11" s="42" t="s">
        <v>70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</sheetData>
  <mergeCells count="8">
    <mergeCell ref="A1:K1"/>
    <mergeCell ref="A2:K2"/>
    <mergeCell ref="B3:E3"/>
    <mergeCell ref="F3:I3"/>
    <mergeCell ref="A11:K11"/>
    <mergeCell ref="A3:A4"/>
    <mergeCell ref="J3:J4"/>
    <mergeCell ref="K3:K4"/>
  </mergeCells>
  <pageMargins left="1.10236220472441" right="0.393700787401575" top="0.748031496062992" bottom="0.748031496062992" header="0.31496062992126" footer="0.31496062992126"/>
  <pageSetup paperSize="9" orientation="landscape" horizontalDpi="1200" verticalDpi="12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Zeros="0" view="pageBreakPreview" zoomScale="115" zoomScaleNormal="100" workbookViewId="0">
      <selection activeCell="C9" sqref="C9:C10"/>
    </sheetView>
  </sheetViews>
  <sheetFormatPr defaultColWidth="8.75" defaultRowHeight="14.25"/>
  <cols>
    <col min="1" max="1" width="3.75" customWidth="1"/>
    <col min="2" max="2" width="16.8416666666667" customWidth="1"/>
    <col min="3" max="3" width="4.25" customWidth="1"/>
    <col min="4" max="4" width="6.375" customWidth="1"/>
    <col min="5" max="16" width="4.75" customWidth="1"/>
    <col min="17" max="17" width="5.875" customWidth="1"/>
    <col min="18" max="18" width="6.75" customWidth="1"/>
  </cols>
  <sheetData>
    <row r="1" ht="36" customHeight="1" spans="1:18">
      <c r="A1" s="11" t="s">
        <v>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>
      <c r="A2" s="12" t="str">
        <f>表2!A2</f>
        <v>标段名称：S314线中牟境开封交界至广惠街段修复工程NO.1施工监理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17.45" customHeight="1" spans="1:18">
      <c r="A3" s="13" t="s">
        <v>18</v>
      </c>
      <c r="B3" s="14" t="s">
        <v>19</v>
      </c>
      <c r="C3" s="15" t="s">
        <v>72</v>
      </c>
      <c r="D3" s="13" t="s">
        <v>73</v>
      </c>
      <c r="E3" s="14" t="s">
        <v>74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3" t="s">
        <v>64</v>
      </c>
      <c r="R3" s="14" t="s">
        <v>75</v>
      </c>
    </row>
    <row r="4" ht="17.45" customHeight="1" spans="1:18">
      <c r="A4" s="13"/>
      <c r="B4" s="16"/>
      <c r="C4" s="17"/>
      <c r="D4" s="13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3"/>
      <c r="R4" s="14"/>
    </row>
    <row r="5" spans="1:18">
      <c r="A5" s="19">
        <v>1</v>
      </c>
      <c r="B5" s="20" t="s">
        <v>23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8">
        <f t="shared" ref="Q5:Q17" si="0">C5*D5</f>
        <v>0</v>
      </c>
      <c r="R5" s="29"/>
    </row>
    <row r="6" s="10" customFormat="1" spans="1:18">
      <c r="A6" s="19">
        <v>2</v>
      </c>
      <c r="B6" s="20" t="s">
        <v>24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8">
        <f t="shared" si="0"/>
        <v>0</v>
      </c>
      <c r="R6" s="29"/>
    </row>
    <row r="7" s="10" customFormat="1" spans="1:18">
      <c r="A7" s="19">
        <v>3</v>
      </c>
      <c r="B7" s="20" t="s">
        <v>24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8">
        <f t="shared" si="0"/>
        <v>0</v>
      </c>
      <c r="R7" s="29"/>
    </row>
    <row r="8" s="10" customFormat="1" spans="1:18">
      <c r="A8" s="19">
        <v>4</v>
      </c>
      <c r="B8" s="20" t="s">
        <v>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8">
        <f t="shared" si="0"/>
        <v>0</v>
      </c>
      <c r="R8" s="29"/>
    </row>
    <row r="9" s="10" customFormat="1" spans="1:18">
      <c r="A9" s="19">
        <v>6</v>
      </c>
      <c r="B9" s="20" t="s">
        <v>76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8">
        <f t="shared" si="0"/>
        <v>0</v>
      </c>
      <c r="R9" s="29"/>
    </row>
    <row r="10" s="10" customFormat="1" spans="1:18">
      <c r="A10" s="19">
        <v>7</v>
      </c>
      <c r="B10" s="20" t="s">
        <v>76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8">
        <f t="shared" si="0"/>
        <v>0</v>
      </c>
      <c r="R10" s="29"/>
    </row>
    <row r="11" s="10" customFormat="1" spans="1:18">
      <c r="A11" s="19">
        <v>9</v>
      </c>
      <c r="B11" s="20" t="s">
        <v>76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8">
        <f t="shared" si="0"/>
        <v>0</v>
      </c>
      <c r="R11" s="29"/>
    </row>
    <row r="12" s="10" customFormat="1" spans="1:18">
      <c r="A12" s="19">
        <v>10</v>
      </c>
      <c r="B12" s="20" t="s">
        <v>76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8">
        <f t="shared" si="0"/>
        <v>0</v>
      </c>
      <c r="R12" s="29"/>
    </row>
    <row r="13" s="10" customFormat="1" spans="1:18">
      <c r="A13" s="19">
        <v>11</v>
      </c>
      <c r="B13" s="20" t="s">
        <v>76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8">
        <f t="shared" si="0"/>
        <v>0</v>
      </c>
      <c r="R13" s="29"/>
    </row>
    <row r="14" s="10" customFormat="1" spans="1:18">
      <c r="A14" s="19">
        <v>13</v>
      </c>
      <c r="B14" s="20" t="s">
        <v>76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8">
        <f t="shared" si="0"/>
        <v>0</v>
      </c>
      <c r="R14" s="29"/>
    </row>
    <row r="15" s="10" customFormat="1" spans="1:18">
      <c r="A15" s="19">
        <v>14</v>
      </c>
      <c r="B15" s="20" t="s">
        <v>76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>
        <f t="shared" si="0"/>
        <v>0</v>
      </c>
      <c r="R15" s="29"/>
    </row>
    <row r="16" s="10" customFormat="1" spans="1:18">
      <c r="A16" s="19">
        <v>15</v>
      </c>
      <c r="B16" s="20" t="s">
        <v>76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8">
        <f t="shared" si="0"/>
        <v>0</v>
      </c>
      <c r="R16" s="29"/>
    </row>
    <row r="17" ht="25.15" customHeight="1" spans="1:18">
      <c r="A17" s="22" t="s">
        <v>77</v>
      </c>
      <c r="B17" s="23"/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8">
        <f t="shared" si="0"/>
        <v>0</v>
      </c>
      <c r="R17" s="29"/>
    </row>
    <row r="18" ht="33" customHeight="1" spans="1:18">
      <c r="A18" s="26" t="s">
        <v>78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</sheetData>
  <mergeCells count="11">
    <mergeCell ref="A1:R1"/>
    <mergeCell ref="A2:R2"/>
    <mergeCell ref="E3:P3"/>
    <mergeCell ref="A17:D17"/>
    <mergeCell ref="A18:R18"/>
    <mergeCell ref="A3:A4"/>
    <mergeCell ref="B3:B4"/>
    <mergeCell ref="C3:C4"/>
    <mergeCell ref="D3:D4"/>
    <mergeCell ref="Q3:Q4"/>
    <mergeCell ref="R3:R4"/>
  </mergeCells>
  <pageMargins left="1.10236220472441" right="0.393700787401575" top="0.393700787401575" bottom="0.393700787401575" header="0.31496062992126" footer="0.31496062992126"/>
  <pageSetup paperSize="9" orientation="landscape" horizontalDpi="1200" verticalDpi="12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view="pageBreakPreview" zoomScale="115" zoomScaleNormal="100" workbookViewId="0">
      <selection activeCell="A6" sqref="A6"/>
    </sheetView>
  </sheetViews>
  <sheetFormatPr defaultColWidth="8.75" defaultRowHeight="14.25" outlineLevelCol="5"/>
  <cols>
    <col min="1" max="1" width="16.8416666666667" customWidth="1"/>
    <col min="2" max="6" width="12.75" customWidth="1"/>
  </cols>
  <sheetData>
    <row r="1" ht="28.15" customHeight="1" spans="1:6">
      <c r="A1" s="1" t="s">
        <v>79</v>
      </c>
      <c r="B1" s="1"/>
      <c r="C1" s="1"/>
      <c r="D1" s="1"/>
      <c r="E1" s="1"/>
      <c r="F1" s="1"/>
    </row>
    <row r="2" ht="18" customHeight="1" spans="1:6">
      <c r="A2" s="2" t="str">
        <f>表2!A2</f>
        <v>标段名称：S314线中牟境开封交界至广惠街段修复工程NO.1施工监理</v>
      </c>
      <c r="B2" s="2"/>
      <c r="C2" s="2"/>
      <c r="D2" s="2"/>
      <c r="E2" s="2"/>
      <c r="F2" s="2"/>
    </row>
    <row r="3" ht="24.95" customHeight="1" spans="1:6">
      <c r="A3" s="3" t="s">
        <v>80</v>
      </c>
      <c r="B3" s="3" t="s">
        <v>81</v>
      </c>
      <c r="C3" s="3"/>
      <c r="D3" s="3"/>
      <c r="E3" s="3"/>
      <c r="F3" s="3"/>
    </row>
    <row r="4" ht="24.95" customHeight="1" spans="1:6">
      <c r="A4" s="4"/>
      <c r="B4" s="5" t="s">
        <v>82</v>
      </c>
      <c r="C4" s="5" t="s">
        <v>83</v>
      </c>
      <c r="D4" s="5" t="s">
        <v>84</v>
      </c>
      <c r="E4" s="5" t="s">
        <v>85</v>
      </c>
      <c r="F4" s="5" t="s">
        <v>86</v>
      </c>
    </row>
    <row r="5" ht="24.95" customHeight="1" spans="1:6">
      <c r="A5" s="6" t="s">
        <v>87</v>
      </c>
      <c r="B5" s="7"/>
      <c r="C5" s="7"/>
      <c r="D5" s="7"/>
      <c r="E5" s="7"/>
      <c r="F5" s="7"/>
    </row>
    <row r="6" ht="24.95" customHeight="1" spans="1:6">
      <c r="A6" s="6" t="s">
        <v>87</v>
      </c>
      <c r="B6" s="7"/>
      <c r="C6" s="7"/>
      <c r="D6" s="7"/>
      <c r="E6" s="7"/>
      <c r="F6" s="7"/>
    </row>
    <row r="7" ht="24.95" customHeight="1" spans="1:6">
      <c r="A7" s="6" t="s">
        <v>87</v>
      </c>
      <c r="B7" s="7"/>
      <c r="C7" s="7"/>
      <c r="D7" s="7"/>
      <c r="E7" s="7"/>
      <c r="F7" s="7"/>
    </row>
    <row r="8" ht="24.95" customHeight="1" spans="1:6">
      <c r="A8" s="6" t="s">
        <v>87</v>
      </c>
      <c r="B8" s="7"/>
      <c r="C8" s="7"/>
      <c r="D8" s="7"/>
      <c r="E8" s="7"/>
      <c r="F8" s="7"/>
    </row>
    <row r="9" ht="24.95" customHeight="1" spans="1:6">
      <c r="A9" s="6" t="s">
        <v>87</v>
      </c>
      <c r="B9" s="7"/>
      <c r="C9" s="7"/>
      <c r="D9" s="7"/>
      <c r="E9" s="7"/>
      <c r="F9" s="7"/>
    </row>
    <row r="10" ht="24.95" customHeight="1" spans="1:6">
      <c r="A10" s="6" t="s">
        <v>87</v>
      </c>
      <c r="B10" s="7"/>
      <c r="C10" s="7"/>
      <c r="D10" s="7"/>
      <c r="E10" s="7"/>
      <c r="F10" s="7"/>
    </row>
    <row r="11" ht="24.95" customHeight="1" spans="1:6">
      <c r="A11" s="8" t="s">
        <v>4</v>
      </c>
      <c r="B11" s="7"/>
      <c r="C11" s="7"/>
      <c r="D11" s="7"/>
      <c r="E11" s="7"/>
      <c r="F11" s="7"/>
    </row>
    <row r="12" ht="24.95" customHeight="1" spans="1:6">
      <c r="A12" s="9" t="s">
        <v>88</v>
      </c>
      <c r="B12" s="9"/>
      <c r="C12" s="9"/>
      <c r="D12" s="9"/>
      <c r="E12" s="9"/>
      <c r="F12" s="9"/>
    </row>
  </sheetData>
  <mergeCells count="5">
    <mergeCell ref="A1:F1"/>
    <mergeCell ref="A2:F2"/>
    <mergeCell ref="B3:F3"/>
    <mergeCell ref="A12:F12"/>
    <mergeCell ref="A3:A4"/>
  </mergeCells>
  <pageMargins left="0.708661417322835" right="0.708661417322835" top="0.590551181102362" bottom="0.590551181102362" header="0.31496062992126" footer="0.31496062992126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Zeros="0" view="pageBreakPreview" zoomScaleNormal="100" workbookViewId="0">
      <selection activeCell="E17" sqref="E17"/>
    </sheetView>
  </sheetViews>
  <sheetFormatPr defaultColWidth="8.75" defaultRowHeight="14.25" outlineLevelCol="7"/>
  <cols>
    <col min="1" max="1" width="6.375" style="10" customWidth="1"/>
    <col min="2" max="8" width="15.75" style="10" customWidth="1"/>
    <col min="9" max="16384" width="8.75" style="10"/>
  </cols>
  <sheetData>
    <row r="1" ht="36" customHeight="1" spans="1:8">
      <c r="A1" s="67" t="s">
        <v>16</v>
      </c>
      <c r="B1" s="67"/>
      <c r="C1" s="67"/>
      <c r="D1" s="67"/>
      <c r="E1" s="67"/>
      <c r="F1" s="67"/>
      <c r="G1" s="67"/>
      <c r="H1" s="67"/>
    </row>
    <row r="2" ht="24" customHeight="1" spans="1:8">
      <c r="A2" s="68" t="s">
        <v>17</v>
      </c>
      <c r="B2" s="68"/>
      <c r="C2" s="69"/>
      <c r="D2" s="69"/>
      <c r="E2" s="69"/>
      <c r="F2" s="69"/>
      <c r="G2" s="69"/>
      <c r="H2" s="69"/>
    </row>
    <row r="3" ht="24" customHeight="1" spans="1:8">
      <c r="A3" s="50" t="s">
        <v>18</v>
      </c>
      <c r="B3" s="50" t="s">
        <v>19</v>
      </c>
      <c r="C3" s="50" t="s">
        <v>3</v>
      </c>
      <c r="D3" s="50"/>
      <c r="E3" s="50"/>
      <c r="F3" s="50" t="s">
        <v>4</v>
      </c>
      <c r="G3" s="50"/>
      <c r="H3" s="50"/>
    </row>
    <row r="4" ht="33.6" customHeight="1" spans="1:8">
      <c r="A4" s="50"/>
      <c r="B4" s="50"/>
      <c r="C4" s="50" t="s">
        <v>20</v>
      </c>
      <c r="D4" s="50" t="s">
        <v>21</v>
      </c>
      <c r="E4" s="50" t="s">
        <v>22</v>
      </c>
      <c r="F4" s="50" t="s">
        <v>20</v>
      </c>
      <c r="G4" s="50" t="s">
        <v>21</v>
      </c>
      <c r="H4" s="50" t="s">
        <v>22</v>
      </c>
    </row>
    <row r="5" ht="24" customHeight="1" spans="1:8">
      <c r="A5" s="20">
        <v>1</v>
      </c>
      <c r="B5" s="20" t="s">
        <v>23</v>
      </c>
      <c r="C5" s="50"/>
      <c r="D5" s="53"/>
      <c r="E5" s="38">
        <f>ROUND(ROUND(C5,0)*ROUND(D5,0),0)</f>
        <v>0</v>
      </c>
      <c r="F5" s="20"/>
      <c r="G5" s="52"/>
      <c r="H5" s="38">
        <f>ROUND(ROUND(F5,0)*ROUND(G5,0),0)</f>
        <v>0</v>
      </c>
    </row>
    <row r="6" ht="24" customHeight="1" spans="1:8">
      <c r="A6" s="20">
        <v>2</v>
      </c>
      <c r="B6" s="20" t="s">
        <v>24</v>
      </c>
      <c r="C6" s="50"/>
      <c r="D6" s="53"/>
      <c r="E6" s="38">
        <f t="shared" ref="E6:E13" si="0">ROUND(ROUND(C6,0)*ROUND(D6,0),0)</f>
        <v>0</v>
      </c>
      <c r="F6" s="20"/>
      <c r="G6" s="74"/>
      <c r="H6" s="38">
        <f t="shared" ref="H6:H13" si="1">ROUND(ROUND(F6,0)*ROUND(G6,0),0)</f>
        <v>0</v>
      </c>
    </row>
    <row r="7" ht="24" customHeight="1" spans="1:8">
      <c r="A7" s="20">
        <v>3</v>
      </c>
      <c r="B7" s="20" t="s">
        <v>24</v>
      </c>
      <c r="C7" s="50"/>
      <c r="D7" s="53"/>
      <c r="E7" s="38">
        <f t="shared" si="0"/>
        <v>0</v>
      </c>
      <c r="F7" s="74"/>
      <c r="G7" s="74"/>
      <c r="H7" s="38">
        <f t="shared" si="1"/>
        <v>0</v>
      </c>
    </row>
    <row r="8" ht="24" customHeight="1" spans="1:8">
      <c r="A8" s="20">
        <v>4</v>
      </c>
      <c r="B8" s="20" t="s">
        <v>24</v>
      </c>
      <c r="C8" s="50"/>
      <c r="D8" s="53"/>
      <c r="E8" s="38">
        <f t="shared" si="0"/>
        <v>0</v>
      </c>
      <c r="F8" s="74"/>
      <c r="G8" s="74"/>
      <c r="H8" s="38">
        <f t="shared" si="1"/>
        <v>0</v>
      </c>
    </row>
    <row r="9" ht="24" customHeight="1" spans="1:8">
      <c r="A9" s="20">
        <v>5</v>
      </c>
      <c r="B9" s="20" t="s">
        <v>24</v>
      </c>
      <c r="C9" s="50"/>
      <c r="D9" s="53"/>
      <c r="E9" s="38">
        <f t="shared" si="0"/>
        <v>0</v>
      </c>
      <c r="F9" s="74"/>
      <c r="G9" s="74"/>
      <c r="H9" s="38">
        <f t="shared" si="1"/>
        <v>0</v>
      </c>
    </row>
    <row r="10" ht="24" customHeight="1" spans="1:8">
      <c r="A10" s="20">
        <v>6</v>
      </c>
      <c r="B10" s="20" t="s">
        <v>24</v>
      </c>
      <c r="C10" s="50"/>
      <c r="D10" s="53"/>
      <c r="E10" s="38">
        <f t="shared" si="0"/>
        <v>0</v>
      </c>
      <c r="F10" s="74"/>
      <c r="G10" s="74"/>
      <c r="H10" s="38">
        <f t="shared" si="1"/>
        <v>0</v>
      </c>
    </row>
    <row r="11" ht="24" customHeight="1" spans="1:8">
      <c r="A11" s="20">
        <v>7</v>
      </c>
      <c r="B11" s="20" t="s">
        <v>24</v>
      </c>
      <c r="C11" s="50"/>
      <c r="D11" s="53"/>
      <c r="E11" s="38">
        <f t="shared" si="0"/>
        <v>0</v>
      </c>
      <c r="F11" s="74"/>
      <c r="G11" s="74"/>
      <c r="H11" s="38">
        <f t="shared" si="1"/>
        <v>0</v>
      </c>
    </row>
    <row r="12" ht="24" customHeight="1" spans="1:8">
      <c r="A12" s="20">
        <v>8</v>
      </c>
      <c r="B12" s="20" t="s">
        <v>24</v>
      </c>
      <c r="C12" s="50"/>
      <c r="D12" s="53"/>
      <c r="E12" s="38">
        <f t="shared" si="0"/>
        <v>0</v>
      </c>
      <c r="F12" s="74"/>
      <c r="G12" s="74"/>
      <c r="H12" s="38">
        <f t="shared" si="1"/>
        <v>0</v>
      </c>
    </row>
    <row r="13" ht="24" customHeight="1" spans="1:8">
      <c r="A13" s="20">
        <v>9</v>
      </c>
      <c r="B13" s="20" t="s">
        <v>24</v>
      </c>
      <c r="C13" s="50"/>
      <c r="D13" s="53"/>
      <c r="E13" s="38">
        <f t="shared" si="0"/>
        <v>0</v>
      </c>
      <c r="F13" s="74"/>
      <c r="G13" s="74"/>
      <c r="H13" s="38">
        <f t="shared" si="1"/>
        <v>0</v>
      </c>
    </row>
    <row r="14" ht="24" customHeight="1" spans="1:8">
      <c r="A14" s="20">
        <v>10</v>
      </c>
      <c r="B14" s="20" t="s">
        <v>25</v>
      </c>
      <c r="C14" s="50"/>
      <c r="D14" s="53"/>
      <c r="E14" s="38"/>
      <c r="F14" s="74"/>
      <c r="G14" s="74"/>
      <c r="H14" s="74"/>
    </row>
    <row r="15" ht="24" customHeight="1" spans="1:8">
      <c r="A15" s="20">
        <v>11</v>
      </c>
      <c r="B15" s="20" t="s">
        <v>25</v>
      </c>
      <c r="C15" s="50"/>
      <c r="D15" s="53"/>
      <c r="E15" s="38"/>
      <c r="F15" s="74"/>
      <c r="G15" s="74"/>
      <c r="H15" s="74"/>
    </row>
    <row r="16" ht="24" customHeight="1" spans="1:8">
      <c r="A16" s="20">
        <v>12</v>
      </c>
      <c r="B16" s="20" t="s">
        <v>25</v>
      </c>
      <c r="C16" s="50"/>
      <c r="D16" s="53"/>
      <c r="E16" s="38">
        <f>ROUND(ROUND(C16,0)*ROUND(D16,0),0)</f>
        <v>0</v>
      </c>
      <c r="F16" s="74"/>
      <c r="G16" s="74"/>
      <c r="H16" s="74"/>
    </row>
    <row r="17" ht="24" customHeight="1" spans="1:8">
      <c r="A17" s="54" t="s">
        <v>26</v>
      </c>
      <c r="B17" s="56"/>
      <c r="C17" s="20"/>
      <c r="D17" s="20"/>
      <c r="E17" s="20">
        <f>ROUND(ROUND(E5,0)+ROUND(E6,0)+ROUND(E7,0)+ROUND(E8,0)+ROUND(E9,0)+ROUND(E10,0)+ROUND(E11,0)+ROUND(E12,0)+ROUND(E13,0)+ROUND(E14,0)+ROUND(E15,0)+ROUND(E16,0),0)</f>
        <v>0</v>
      </c>
      <c r="F17" s="20"/>
      <c r="G17" s="20"/>
      <c r="H17" s="20">
        <f>ROUND(ROUND(H5,0)+ROUND(H6,0)+ROUND(H7,0)+ROUND(H8,0)+ROUND(H9,0)+ROUND(H10,0)+ROUND(H11,0)+ROUND(H12,0)+ROUND(H13,0)+ROUND(H14,0)+ROUND(H15,0)+ROUND(H16,0),0)</f>
        <v>0</v>
      </c>
    </row>
  </sheetData>
  <mergeCells count="7">
    <mergeCell ref="A1:H1"/>
    <mergeCell ref="A2:H2"/>
    <mergeCell ref="C3:E3"/>
    <mergeCell ref="F3:H3"/>
    <mergeCell ref="A17:B17"/>
    <mergeCell ref="A3:A4"/>
    <mergeCell ref="B3:B4"/>
  </mergeCells>
  <pageMargins left="0.708661417322835" right="0.708661417322835" top="0.748031496062992" bottom="0.748031496062992" header="0.31496062992126" footer="0.31496062992126"/>
  <pageSetup paperSize="9" orientation="landscape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Zeros="0" view="pageBreakPreview" zoomScaleNormal="100" workbookViewId="0">
      <selection activeCell="E15" sqref="E15:F15"/>
    </sheetView>
  </sheetViews>
  <sheetFormatPr defaultColWidth="8.75" defaultRowHeight="14.25"/>
  <cols>
    <col min="1" max="1" width="4" style="10" customWidth="1"/>
    <col min="2" max="2" width="13.25" style="10" customWidth="1"/>
    <col min="3" max="7" width="8.75" style="10"/>
    <col min="8" max="8" width="13.25" style="10" customWidth="1"/>
    <col min="9" max="16384" width="8.75" style="10"/>
  </cols>
  <sheetData>
    <row r="1" ht="36" customHeight="1" spans="1:13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24" customHeight="1" spans="1:13">
      <c r="A2" s="68" t="str">
        <f>表2!A2</f>
        <v>标段名称：S314线中牟境开封交界至广惠街段修复工程NO.1施工监理</v>
      </c>
      <c r="B2" s="68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ht="24" customHeight="1" spans="1:13">
      <c r="A3" s="20" t="s">
        <v>18</v>
      </c>
      <c r="B3" s="70" t="s">
        <v>3</v>
      </c>
      <c r="C3" s="71"/>
      <c r="D3" s="71"/>
      <c r="E3" s="71"/>
      <c r="F3" s="71"/>
      <c r="G3" s="72"/>
      <c r="H3" s="71" t="s">
        <v>4</v>
      </c>
      <c r="I3" s="71"/>
      <c r="J3" s="71"/>
      <c r="K3" s="71"/>
      <c r="L3" s="71"/>
      <c r="M3" s="72"/>
    </row>
    <row r="4" ht="45.6" customHeight="1" spans="1:13">
      <c r="A4" s="20"/>
      <c r="B4" s="50" t="s">
        <v>28</v>
      </c>
      <c r="C4" s="50" t="s">
        <v>29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28</v>
      </c>
      <c r="I4" s="50" t="s">
        <v>29</v>
      </c>
      <c r="J4" s="50" t="s">
        <v>30</v>
      </c>
      <c r="K4" s="50" t="s">
        <v>31</v>
      </c>
      <c r="L4" s="50" t="s">
        <v>32</v>
      </c>
      <c r="M4" s="50" t="s">
        <v>33</v>
      </c>
    </row>
    <row r="5" ht="24" customHeight="1" spans="1:13">
      <c r="A5" s="20">
        <v>1</v>
      </c>
      <c r="B5" s="20"/>
      <c r="C5" s="52"/>
      <c r="D5" s="53"/>
      <c r="E5" s="53"/>
      <c r="F5" s="53"/>
      <c r="G5" s="20"/>
      <c r="H5" s="20"/>
      <c r="I5" s="52"/>
      <c r="J5" s="52"/>
      <c r="K5" s="52"/>
      <c r="L5" s="52"/>
      <c r="M5" s="20"/>
    </row>
    <row r="6" ht="24" customHeight="1" spans="1:13">
      <c r="A6" s="20">
        <v>2</v>
      </c>
      <c r="B6" s="20"/>
      <c r="C6" s="52"/>
      <c r="D6" s="53"/>
      <c r="E6" s="53"/>
      <c r="F6" s="53"/>
      <c r="G6" s="20"/>
      <c r="H6" s="20"/>
      <c r="I6" s="52"/>
      <c r="J6" s="52"/>
      <c r="K6" s="52"/>
      <c r="L6" s="52"/>
      <c r="M6" s="20"/>
    </row>
    <row r="7" ht="24" customHeight="1" spans="1:13">
      <c r="A7" s="20">
        <v>3</v>
      </c>
      <c r="B7" s="20"/>
      <c r="C7" s="52"/>
      <c r="D7" s="53"/>
      <c r="E7" s="53"/>
      <c r="F7" s="53"/>
      <c r="G7" s="20"/>
      <c r="H7" s="20"/>
      <c r="I7" s="53"/>
      <c r="J7" s="53"/>
      <c r="K7" s="53"/>
      <c r="L7" s="53"/>
      <c r="M7" s="20"/>
    </row>
    <row r="8" ht="24" customHeight="1" spans="1:13">
      <c r="A8" s="20">
        <v>4</v>
      </c>
      <c r="B8" s="20"/>
      <c r="C8" s="52"/>
      <c r="D8" s="53"/>
      <c r="E8" s="53"/>
      <c r="F8" s="53"/>
      <c r="G8" s="20"/>
      <c r="H8" s="20"/>
      <c r="I8" s="53"/>
      <c r="J8" s="53"/>
      <c r="K8" s="53"/>
      <c r="L8" s="53"/>
      <c r="M8" s="20"/>
    </row>
    <row r="9" ht="24" customHeight="1" spans="1:13">
      <c r="A9" s="20">
        <v>5</v>
      </c>
      <c r="B9" s="20"/>
      <c r="C9" s="52"/>
      <c r="D9" s="53"/>
      <c r="E9" s="53"/>
      <c r="F9" s="53"/>
      <c r="G9" s="20"/>
      <c r="H9" s="20"/>
      <c r="I9" s="53"/>
      <c r="J9" s="53"/>
      <c r="K9" s="53"/>
      <c r="L9" s="53"/>
      <c r="M9" s="20"/>
    </row>
    <row r="10" ht="24" customHeight="1" spans="1:13">
      <c r="A10" s="20">
        <v>6</v>
      </c>
      <c r="B10" s="20"/>
      <c r="C10" s="52"/>
      <c r="D10" s="53"/>
      <c r="E10" s="53"/>
      <c r="F10" s="53"/>
      <c r="G10" s="20"/>
      <c r="H10" s="20"/>
      <c r="I10" s="53"/>
      <c r="J10" s="53"/>
      <c r="K10" s="53"/>
      <c r="L10" s="53"/>
      <c r="M10" s="20"/>
    </row>
    <row r="11" ht="24" customHeight="1" spans="1:13">
      <c r="A11" s="20">
        <v>7</v>
      </c>
      <c r="B11" s="20"/>
      <c r="C11" s="52"/>
      <c r="D11" s="53"/>
      <c r="E11" s="53"/>
      <c r="F11" s="53"/>
      <c r="G11" s="20"/>
      <c r="H11" s="20"/>
      <c r="I11" s="53"/>
      <c r="J11" s="53"/>
      <c r="K11" s="53"/>
      <c r="L11" s="53"/>
      <c r="M11" s="20"/>
    </row>
    <row r="12" ht="24" customHeight="1" spans="1:13">
      <c r="A12" s="20">
        <v>8</v>
      </c>
      <c r="B12" s="20"/>
      <c r="C12" s="52"/>
      <c r="D12" s="53"/>
      <c r="E12" s="53"/>
      <c r="F12" s="53"/>
      <c r="G12" s="20"/>
      <c r="H12" s="20"/>
      <c r="I12" s="53"/>
      <c r="J12" s="53"/>
      <c r="K12" s="53"/>
      <c r="L12" s="53"/>
      <c r="M12" s="20"/>
    </row>
    <row r="13" ht="24" customHeight="1" spans="1:13">
      <c r="A13" s="20">
        <v>9</v>
      </c>
      <c r="B13" s="20"/>
      <c r="C13" s="52"/>
      <c r="D13" s="53"/>
      <c r="E13" s="53"/>
      <c r="F13" s="53"/>
      <c r="G13" s="20"/>
      <c r="H13" s="20"/>
      <c r="I13" s="53"/>
      <c r="J13" s="53"/>
      <c r="K13" s="53"/>
      <c r="L13" s="53"/>
      <c r="M13" s="20"/>
    </row>
    <row r="14" ht="24" customHeight="1" spans="1:13">
      <c r="A14" s="20" t="s">
        <v>34</v>
      </c>
      <c r="B14" s="20"/>
      <c r="C14" s="52"/>
      <c r="D14" s="53"/>
      <c r="E14" s="53"/>
      <c r="F14" s="53"/>
      <c r="G14" s="20"/>
      <c r="H14" s="20"/>
      <c r="I14" s="53"/>
      <c r="J14" s="53"/>
      <c r="K14" s="53"/>
      <c r="L14" s="53"/>
      <c r="M14" s="20"/>
    </row>
    <row r="15" ht="24" customHeight="1" spans="1:13">
      <c r="A15" s="54" t="s">
        <v>35</v>
      </c>
      <c r="B15" s="55"/>
      <c r="C15" s="55"/>
      <c r="D15" s="56"/>
      <c r="E15" s="73"/>
      <c r="F15" s="73"/>
      <c r="G15" s="73">
        <f t="shared" ref="E15:G15" si="0">ROUND(ROUND(G5,0)+ROUND(G6,0)+ROUND(G7,0)+ROUND(G8,0)+ROUND(G9,0)+ROUND(G10,0)+ROUND(G11,0)+ROUND(G12,0)+ROUND(G13,0)+ROUND(G14,0),0)</f>
        <v>0</v>
      </c>
      <c r="H15" s="54" t="s">
        <v>36</v>
      </c>
      <c r="I15" s="55"/>
      <c r="J15" s="56"/>
      <c r="K15" s="73"/>
      <c r="L15" s="73"/>
      <c r="M15" s="73">
        <f t="shared" ref="K15:M15" si="1">ROUND(ROUND(M5,0)+ROUND(M6,0)+ROUND(M7,0)+ROUND(M8,0)+ROUND(M9,0)+ROUND(M10,0)+ROUND(M11,0)+ROUND(M12,0)+ROUND(M13,0)+ROUND(M14,0),0)</f>
        <v>0</v>
      </c>
    </row>
  </sheetData>
  <mergeCells count="7">
    <mergeCell ref="A1:M1"/>
    <mergeCell ref="A2:M2"/>
    <mergeCell ref="B3:G3"/>
    <mergeCell ref="H3:M3"/>
    <mergeCell ref="A15:D15"/>
    <mergeCell ref="H15:J15"/>
    <mergeCell ref="A3:A4"/>
  </mergeCells>
  <pageMargins left="0.47244094488189" right="0.47244094488189" top="0.393700787401575" bottom="0.393700787401575" header="0.31496062992126" footer="0.31496062992126"/>
  <pageSetup paperSize="9" orientation="landscape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view="pageBreakPreview" zoomScale="115" zoomScaleNormal="100" workbookViewId="0">
      <selection activeCell="J14" sqref="J14"/>
    </sheetView>
  </sheetViews>
  <sheetFormatPr defaultColWidth="8.75" defaultRowHeight="14.25"/>
  <cols>
    <col min="1" max="16384" width="8.75" style="60"/>
  </cols>
  <sheetData>
    <row r="1" ht="36" customHeight="1" spans="1:13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>
      <c r="A2" s="61" t="str">
        <f>[1]表2!A2</f>
        <v>标段名称：S314线中牟境开封交界至广惠街段修复工程NO.1施工监理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62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ht="22.5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ht="22.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ht="22.5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ht="22.5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ht="22.5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ht="22.5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ht="22.5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ht="22.5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ht="22.5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ht="22.5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ht="22.5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ht="22.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ht="22.5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ht="22.5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ht="22.5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ht="22.5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</sheetData>
  <mergeCells count="3">
    <mergeCell ref="A1:M1"/>
    <mergeCell ref="A2:M2"/>
    <mergeCell ref="A3:M3"/>
  </mergeCells>
  <pageMargins left="0.984251968503937" right="0.708661417322835" top="0.748031496062992" bottom="0.748031496062992" header="0.31496062992126" footer="0.31496062992126"/>
  <pageSetup paperSize="9" orientation="landscape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view="pageBreakPreview" zoomScale="115" zoomScaleNormal="100" workbookViewId="0">
      <selection activeCell="J14" sqref="J14"/>
    </sheetView>
  </sheetViews>
  <sheetFormatPr defaultColWidth="8.75" defaultRowHeight="14.25"/>
  <cols>
    <col min="1" max="16384" width="8.75" style="60"/>
  </cols>
  <sheetData>
    <row r="1" ht="36" customHeight="1" spans="1:13">
      <c r="A1" s="11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>
      <c r="A2" s="61" t="str">
        <f>[1]表2!A2</f>
        <v>标段名称：S314线中牟境开封交界至广惠街段修复工程NO.1施工监理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62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ht="22.5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ht="22.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ht="22.5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ht="22.5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ht="22.5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ht="22.5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ht="22.5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ht="22.5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ht="22.5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ht="22.5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ht="22.5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ht="22.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ht="22.5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ht="22.5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ht="22.5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ht="22.5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</sheetData>
  <mergeCells count="3">
    <mergeCell ref="A1:M1"/>
    <mergeCell ref="A2:M2"/>
    <mergeCell ref="A3:M3"/>
  </mergeCells>
  <pageMargins left="0.984251968503937" right="0.708661417322835" top="0.748031496062992" bottom="0.748031496062992" header="0.31496062992126" footer="0.31496062992126"/>
  <pageSetup paperSize="9" orientation="landscape" horizontalDpi="1200" verticalDpi="12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Zeros="0" view="pageBreakPreview" zoomScale="115" zoomScaleNormal="100" workbookViewId="0">
      <selection activeCell="O9" sqref="O9"/>
    </sheetView>
  </sheetViews>
  <sheetFormatPr defaultColWidth="8.75" defaultRowHeight="14.25"/>
  <cols>
    <col min="1" max="1" width="4.875" style="10" customWidth="1"/>
    <col min="2" max="2" width="8.75" style="10"/>
    <col min="3" max="3" width="6.75" style="10" customWidth="1"/>
    <col min="4" max="9" width="8.75" style="10"/>
    <col min="10" max="10" width="7.25" style="10" customWidth="1"/>
    <col min="11" max="16384" width="8.75" style="10"/>
  </cols>
  <sheetData>
    <row r="1" ht="36" customHeight="1" spans="1:15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ht="25.15" customHeight="1" spans="1:15">
      <c r="A2" s="48" t="str">
        <f>表2!A2</f>
        <v>标段名称：S314线中牟境开封交界至广惠街段修复工程NO.1施工监理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ht="25.15" customHeight="1" spans="1:15">
      <c r="A3" s="50" t="s">
        <v>18</v>
      </c>
      <c r="B3" s="66" t="s">
        <v>3</v>
      </c>
      <c r="C3" s="66"/>
      <c r="D3" s="66"/>
      <c r="E3" s="66"/>
      <c r="F3" s="66"/>
      <c r="G3" s="66"/>
      <c r="H3" s="66"/>
      <c r="I3" s="66" t="s">
        <v>4</v>
      </c>
      <c r="J3" s="66"/>
      <c r="K3" s="66"/>
      <c r="L3" s="66"/>
      <c r="M3" s="66"/>
      <c r="N3" s="66"/>
      <c r="O3" s="66"/>
    </row>
    <row r="4" ht="38.45" customHeight="1" spans="1:15">
      <c r="A4" s="50"/>
      <c r="B4" s="50" t="s">
        <v>41</v>
      </c>
      <c r="C4" s="50" t="s">
        <v>42</v>
      </c>
      <c r="D4" s="50" t="s">
        <v>43</v>
      </c>
      <c r="E4" s="50" t="s">
        <v>44</v>
      </c>
      <c r="F4" s="50" t="s">
        <v>45</v>
      </c>
      <c r="G4" s="50" t="s">
        <v>46</v>
      </c>
      <c r="H4" s="50" t="s">
        <v>47</v>
      </c>
      <c r="I4" s="50" t="s">
        <v>41</v>
      </c>
      <c r="J4" s="50" t="s">
        <v>48</v>
      </c>
      <c r="K4" s="50" t="s">
        <v>43</v>
      </c>
      <c r="L4" s="50" t="s">
        <v>44</v>
      </c>
      <c r="M4" s="50" t="s">
        <v>45</v>
      </c>
      <c r="N4" s="50" t="s">
        <v>46</v>
      </c>
      <c r="O4" s="50" t="s">
        <v>47</v>
      </c>
    </row>
    <row r="5" ht="25.15" customHeight="1" spans="1:15">
      <c r="A5" s="20">
        <v>1</v>
      </c>
      <c r="B5" s="20"/>
      <c r="C5" s="20"/>
      <c r="D5" s="52"/>
      <c r="E5" s="20">
        <f>ROUND(D5*C5,0)</f>
        <v>0</v>
      </c>
      <c r="F5" s="52"/>
      <c r="G5" s="52"/>
      <c r="H5" s="20">
        <f>ROUND(ROUND(F5,0)+ROUND(G5,0),0)</f>
        <v>0</v>
      </c>
      <c r="I5" s="20"/>
      <c r="J5" s="20"/>
      <c r="K5" s="52"/>
      <c r="L5" s="20">
        <f>ROUND(K5*J5,0)</f>
        <v>0</v>
      </c>
      <c r="M5" s="52"/>
      <c r="N5" s="52"/>
      <c r="O5" s="20">
        <f>ROUND(ROUND(M5,0)+ROUND(N5,0),0)</f>
        <v>0</v>
      </c>
    </row>
    <row r="6" ht="25.15" customHeight="1" spans="1:15">
      <c r="A6" s="20">
        <v>2</v>
      </c>
      <c r="B6" s="20"/>
      <c r="C6" s="20"/>
      <c r="D6" s="52"/>
      <c r="E6" s="20"/>
      <c r="F6" s="52"/>
      <c r="G6" s="52"/>
      <c r="H6" s="20"/>
      <c r="I6" s="20"/>
      <c r="J6" s="20"/>
      <c r="K6" s="52"/>
      <c r="L6" s="20"/>
      <c r="M6" s="52"/>
      <c r="N6" s="52"/>
      <c r="O6" s="20"/>
    </row>
    <row r="7" ht="25.15" customHeight="1" spans="1:15">
      <c r="A7" s="20">
        <v>3</v>
      </c>
      <c r="B7" s="20"/>
      <c r="C7" s="20"/>
      <c r="D7" s="52"/>
      <c r="E7" s="20"/>
      <c r="F7" s="52"/>
      <c r="G7" s="52"/>
      <c r="H7" s="20"/>
      <c r="I7" s="20"/>
      <c r="J7" s="20"/>
      <c r="K7" s="52"/>
      <c r="L7" s="20"/>
      <c r="M7" s="52"/>
      <c r="N7" s="52"/>
      <c r="O7" s="20"/>
    </row>
    <row r="8" ht="25.15" customHeight="1" spans="1:15">
      <c r="A8" s="20" t="s">
        <v>34</v>
      </c>
      <c r="B8" s="20"/>
      <c r="C8" s="20"/>
      <c r="D8" s="52"/>
      <c r="E8" s="20"/>
      <c r="F8" s="52"/>
      <c r="G8" s="52"/>
      <c r="H8" s="20"/>
      <c r="I8" s="20"/>
      <c r="J8" s="20"/>
      <c r="K8" s="52"/>
      <c r="L8" s="20"/>
      <c r="M8" s="52"/>
      <c r="N8" s="52"/>
      <c r="O8" s="20"/>
    </row>
    <row r="9" ht="25.15" customHeight="1" spans="1:15">
      <c r="A9" s="20" t="s">
        <v>49</v>
      </c>
      <c r="B9" s="20"/>
      <c r="C9" s="20"/>
      <c r="D9" s="20"/>
      <c r="E9" s="20"/>
      <c r="F9" s="20"/>
      <c r="G9" s="20"/>
      <c r="H9" s="20">
        <f t="shared" ref="F9:H9" si="0">ROUND(ROUND(H5,0)+ROUND(H6,0)+ROUND(H7,0)+ROUND(H8,0),0)</f>
        <v>0</v>
      </c>
      <c r="I9" s="20" t="s">
        <v>49</v>
      </c>
      <c r="J9" s="20"/>
      <c r="K9" s="20"/>
      <c r="L9" s="20"/>
      <c r="M9" s="20"/>
      <c r="N9" s="20"/>
      <c r="O9" s="20">
        <f t="shared" ref="M9:O9" si="1">ROUND(ROUND(O5,0)+ROUND(O6,0)+ROUND(O7,0)+ROUND(O8,0),0)</f>
        <v>0</v>
      </c>
    </row>
  </sheetData>
  <mergeCells count="7">
    <mergeCell ref="A1:O1"/>
    <mergeCell ref="A2:O2"/>
    <mergeCell ref="B3:H3"/>
    <mergeCell ref="I3:O3"/>
    <mergeCell ref="A9:E9"/>
    <mergeCell ref="I9:L9"/>
    <mergeCell ref="A3:A4"/>
  </mergeCells>
  <pageMargins left="0.47244094488189" right="0.47244094488189" top="0.748031496062992" bottom="0.748031496062992" header="0.31496062992126" footer="0.31496062992126"/>
  <pageSetup paperSize="9" orientation="landscape" horizontalDpi="1200" verticalDpi="12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Normal="100" workbookViewId="0">
      <selection activeCell="J14" sqref="J14"/>
    </sheetView>
  </sheetViews>
  <sheetFormatPr defaultColWidth="8.75" defaultRowHeight="14.25"/>
  <cols>
    <col min="1" max="16384" width="8.75" style="60"/>
  </cols>
  <sheetData>
    <row r="1" ht="36" customHeight="1" spans="1:13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>
      <c r="A2" s="61" t="str">
        <f>[1]表2!A2</f>
        <v>标段名称：S314线中牟境开封交界至广惠街段修复工程NO.1施工监理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62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ht="22.5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ht="22.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ht="22.5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ht="22.5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ht="22.5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ht="22.5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ht="22.5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ht="22.5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ht="22.5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ht="22.5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ht="22.5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ht="22.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ht="22.5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ht="22.5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ht="22.5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ht="22.5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  <row r="20" ht="22.5" spans="1:13">
      <c r="A20" s="63"/>
      <c r="B20" s="63"/>
      <c r="C20" s="63"/>
      <c r="D20" s="63"/>
      <c r="E20" s="63"/>
      <c r="F20" s="63"/>
      <c r="G20" s="64"/>
      <c r="H20" s="63"/>
      <c r="I20" s="63"/>
      <c r="J20" s="63"/>
      <c r="K20" s="63"/>
      <c r="L20" s="63"/>
      <c r="M20" s="63"/>
    </row>
  </sheetData>
  <mergeCells count="3">
    <mergeCell ref="A1:M1"/>
    <mergeCell ref="A2:M2"/>
    <mergeCell ref="A3:M3"/>
  </mergeCells>
  <pageMargins left="0.984251968503937" right="0.708661417322835" top="0.748031496062992" bottom="0.748031496062992" header="0.31496062992126" footer="0.31496062992126"/>
  <pageSetup paperSize="9" orientation="landscape" horizontalDpi="1200" verticalDpi="12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view="pageBreakPreview" zoomScale="115" zoomScaleNormal="100" workbookViewId="0">
      <selection activeCell="J14" sqref="J14"/>
    </sheetView>
  </sheetViews>
  <sheetFormatPr defaultColWidth="8.75" defaultRowHeight="14.25"/>
  <cols>
    <col min="1" max="16384" width="8.75" style="60"/>
  </cols>
  <sheetData>
    <row r="1" ht="18.75" spans="1:13">
      <c r="A1" s="11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>
      <c r="A2" s="61" t="str">
        <f>[1]表2!A2</f>
        <v>标段名称：S314线中牟境开封交界至广惠街段修复工程NO.1施工监理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62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ht="22.5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ht="22.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ht="22.5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ht="22.5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ht="22.5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ht="22.5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ht="22.5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ht="22.5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ht="22.5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ht="22.5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ht="22.5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ht="22.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ht="22.5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ht="22.5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ht="22.5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ht="22.5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</sheetData>
  <mergeCells count="3">
    <mergeCell ref="A1:M1"/>
    <mergeCell ref="A2:M2"/>
    <mergeCell ref="A3:M3"/>
  </mergeCells>
  <pageMargins left="0.984251968503937" right="0.708661417322835" top="0.748031496062992" bottom="0.748031496062992" header="0.31496062992126" footer="0.31496062992126"/>
  <pageSetup paperSize="9" orientation="landscape" horizontalDpi="1200" verticalDpi="12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showZeros="0" view="pageBreakPreview" zoomScaleNormal="100" workbookViewId="0">
      <selection activeCell="N12" sqref="M12:N12"/>
    </sheetView>
  </sheetViews>
  <sheetFormatPr defaultColWidth="8.75" defaultRowHeight="14.25"/>
  <cols>
    <col min="1" max="1" width="4.75" style="10" customWidth="1"/>
    <col min="2" max="2" width="18" style="10" customWidth="1"/>
    <col min="3" max="3" width="8.75" style="10"/>
    <col min="4" max="4" width="5.25" style="10" customWidth="1"/>
    <col min="5" max="5" width="8" style="10" customWidth="1"/>
    <col min="6" max="6" width="7.375" style="10" customWidth="1"/>
    <col min="7" max="7" width="7.25" style="10" customWidth="1"/>
    <col min="8" max="8" width="8.25" style="10" customWidth="1"/>
    <col min="9" max="9" width="18" style="10" customWidth="1"/>
    <col min="10" max="10" width="7.25" style="10" customWidth="1"/>
    <col min="11" max="11" width="6.5" style="10" customWidth="1"/>
    <col min="12" max="12" width="7.5" style="10" customWidth="1"/>
    <col min="13" max="13" width="6.75" style="10" customWidth="1"/>
    <col min="14" max="14" width="7.25" style="10" customWidth="1"/>
    <col min="15" max="15" width="8.875" style="10" customWidth="1"/>
    <col min="16" max="16" width="8.75" style="10"/>
    <col min="17" max="17" width="25.5" style="10" customWidth="1"/>
    <col min="18" max="16384" width="8.75" style="10"/>
  </cols>
  <sheetData>
    <row r="1" ht="32.45" customHeight="1" spans="1:15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ht="24" customHeight="1" spans="1:15">
      <c r="A2" s="48" t="str">
        <f>表2!A2</f>
        <v>标段名称：S314线中牟境开封交界至广惠街段修复工程NO.1施工监理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ht="24" customHeight="1" spans="1:15">
      <c r="A3" s="20" t="s">
        <v>18</v>
      </c>
      <c r="B3" s="51" t="s">
        <v>3</v>
      </c>
      <c r="C3" s="51"/>
      <c r="D3" s="51"/>
      <c r="E3" s="51"/>
      <c r="F3" s="51"/>
      <c r="G3" s="51"/>
      <c r="H3" s="51"/>
      <c r="I3" s="51" t="s">
        <v>4</v>
      </c>
      <c r="J3" s="51"/>
      <c r="K3" s="51"/>
      <c r="L3" s="51"/>
      <c r="M3" s="51"/>
      <c r="N3" s="51"/>
      <c r="O3" s="51"/>
    </row>
    <row r="4" ht="43.9" customHeight="1" spans="1:15">
      <c r="A4" s="20"/>
      <c r="B4" s="20" t="s">
        <v>53</v>
      </c>
      <c r="C4" s="20" t="s">
        <v>54</v>
      </c>
      <c r="D4" s="20" t="s">
        <v>29</v>
      </c>
      <c r="E4" s="50" t="s">
        <v>55</v>
      </c>
      <c r="F4" s="50" t="s">
        <v>56</v>
      </c>
      <c r="G4" s="50" t="s">
        <v>57</v>
      </c>
      <c r="H4" s="50" t="s">
        <v>47</v>
      </c>
      <c r="I4" s="20" t="s">
        <v>53</v>
      </c>
      <c r="J4" s="20" t="s">
        <v>54</v>
      </c>
      <c r="K4" s="20" t="s">
        <v>29</v>
      </c>
      <c r="L4" s="50" t="s">
        <v>55</v>
      </c>
      <c r="M4" s="50" t="s">
        <v>56</v>
      </c>
      <c r="N4" s="50" t="s">
        <v>57</v>
      </c>
      <c r="O4" s="50" t="s">
        <v>47</v>
      </c>
    </row>
    <row r="5" ht="24" customHeight="1" spans="1:15">
      <c r="A5" s="20">
        <v>1</v>
      </c>
      <c r="B5" s="58"/>
      <c r="C5" s="59"/>
      <c r="D5" s="20"/>
      <c r="E5" s="52"/>
      <c r="F5" s="52"/>
      <c r="G5" s="52"/>
      <c r="H5" s="20">
        <f>ROUND(ROUND(F5,0)+ROUND(G5,0),0)</f>
        <v>0</v>
      </c>
      <c r="I5" s="59"/>
      <c r="J5" s="59"/>
      <c r="K5" s="59"/>
      <c r="L5" s="59"/>
      <c r="M5" s="59"/>
      <c r="N5" s="59"/>
      <c r="O5" s="20"/>
    </row>
    <row r="6" ht="24" customHeight="1" spans="1:15">
      <c r="A6" s="20">
        <v>2</v>
      </c>
      <c r="B6" s="58"/>
      <c r="C6" s="59"/>
      <c r="D6" s="20"/>
      <c r="E6" s="52"/>
      <c r="F6" s="52"/>
      <c r="G6" s="52"/>
      <c r="H6" s="20">
        <f>ROUND(ROUND(F6,0)+ROUND(G6,0),0)</f>
        <v>0</v>
      </c>
      <c r="I6" s="59"/>
      <c r="J6" s="59"/>
      <c r="K6" s="59"/>
      <c r="L6" s="59"/>
      <c r="M6" s="59"/>
      <c r="N6" s="59"/>
      <c r="O6" s="59"/>
    </row>
    <row r="7" ht="24" customHeight="1" spans="1:15">
      <c r="A7" s="20">
        <v>3</v>
      </c>
      <c r="B7" s="58"/>
      <c r="C7" s="59"/>
      <c r="D7" s="20"/>
      <c r="E7" s="52"/>
      <c r="F7" s="52"/>
      <c r="G7" s="52"/>
      <c r="H7" s="20">
        <f>ROUND(ROUND(F7,0)+ROUND(G7,0),0)</f>
        <v>0</v>
      </c>
      <c r="I7" s="59"/>
      <c r="J7" s="59"/>
      <c r="K7" s="59"/>
      <c r="L7" s="59"/>
      <c r="M7" s="59"/>
      <c r="N7" s="59"/>
      <c r="O7" s="59"/>
    </row>
    <row r="8" ht="24" customHeight="1" spans="1:15">
      <c r="A8" s="20">
        <v>4</v>
      </c>
      <c r="B8" s="58"/>
      <c r="C8" s="59"/>
      <c r="D8" s="20"/>
      <c r="E8" s="52"/>
      <c r="F8" s="52"/>
      <c r="G8" s="52"/>
      <c r="H8" s="20">
        <f t="shared" ref="H5:H10" si="0">ROUND(ROUND(F8,0)+ROUND(G8,0),0)</f>
        <v>0</v>
      </c>
      <c r="I8" s="59"/>
      <c r="J8" s="59"/>
      <c r="K8" s="59"/>
      <c r="L8" s="59"/>
      <c r="M8" s="59"/>
      <c r="N8" s="59"/>
      <c r="O8" s="59"/>
    </row>
    <row r="9" ht="24" customHeight="1" spans="1:15">
      <c r="A9" s="20">
        <v>5</v>
      </c>
      <c r="B9" s="58"/>
      <c r="C9" s="59"/>
      <c r="D9" s="20"/>
      <c r="E9" s="52"/>
      <c r="F9" s="52"/>
      <c r="G9" s="52"/>
      <c r="H9" s="20">
        <f t="shared" si="0"/>
        <v>0</v>
      </c>
      <c r="I9" s="59"/>
      <c r="J9" s="59"/>
      <c r="K9" s="59"/>
      <c r="L9" s="59"/>
      <c r="M9" s="59"/>
      <c r="N9" s="59"/>
      <c r="O9" s="59"/>
    </row>
    <row r="10" ht="24" customHeight="1" spans="1:15">
      <c r="A10" s="20">
        <v>6</v>
      </c>
      <c r="B10" s="58"/>
      <c r="C10" s="59"/>
      <c r="D10" s="20"/>
      <c r="E10" s="52"/>
      <c r="F10" s="52"/>
      <c r="G10" s="52"/>
      <c r="H10" s="20">
        <f t="shared" si="0"/>
        <v>0</v>
      </c>
      <c r="I10" s="59"/>
      <c r="J10" s="59"/>
      <c r="K10" s="59"/>
      <c r="L10" s="59"/>
      <c r="M10" s="59"/>
      <c r="N10" s="59"/>
      <c r="O10" s="59"/>
    </row>
    <row r="11" ht="24" customHeight="1" spans="1:15">
      <c r="A11" s="20" t="s">
        <v>34</v>
      </c>
      <c r="B11" s="58"/>
      <c r="C11" s="59"/>
      <c r="D11" s="20"/>
      <c r="E11" s="52"/>
      <c r="F11" s="52"/>
      <c r="G11" s="52"/>
      <c r="H11" s="20"/>
      <c r="I11" s="59"/>
      <c r="J11" s="59"/>
      <c r="K11" s="59"/>
      <c r="L11" s="59"/>
      <c r="M11" s="59"/>
      <c r="N11" s="59"/>
      <c r="O11" s="59"/>
    </row>
    <row r="12" ht="24" customHeight="1" spans="1:15">
      <c r="A12" s="54" t="s">
        <v>35</v>
      </c>
      <c r="B12" s="55"/>
      <c r="C12" s="55"/>
      <c r="D12" s="55"/>
      <c r="E12" s="55"/>
      <c r="F12" s="20"/>
      <c r="G12" s="20"/>
      <c r="H12" s="20">
        <f t="shared" ref="F12:H12" si="1">ROUND(ROUND(H5,0)+ROUND(H6,0)+ROUND(H7,0)+ROUND(H8,0)+ROUND(H9,0)+ROUND(H10,0),0)</f>
        <v>0</v>
      </c>
      <c r="I12" s="54" t="s">
        <v>35</v>
      </c>
      <c r="J12" s="55"/>
      <c r="K12" s="55"/>
      <c r="L12" s="55"/>
      <c r="M12" s="20"/>
      <c r="N12" s="20"/>
      <c r="O12" s="20">
        <f t="shared" ref="M12:O12" si="2">ROUND(ROUND(O5,0)+ROUND(O6,0)+ROUND(O7,0)+ROUND(O8,0)+ROUND(O9,0)+ROUND(O10,0),0)</f>
        <v>0</v>
      </c>
    </row>
  </sheetData>
  <mergeCells count="7">
    <mergeCell ref="A1:O1"/>
    <mergeCell ref="A2:O2"/>
    <mergeCell ref="B3:H3"/>
    <mergeCell ref="I3:O3"/>
    <mergeCell ref="A12:E12"/>
    <mergeCell ref="I12:L12"/>
    <mergeCell ref="A3:A4"/>
  </mergeCells>
  <pageMargins left="0.47244094488189" right="0.393700787401575" top="0.393700787401575" bottom="0.393700787401575" header="0.31496062992126" footer="0.31496062992126"/>
  <pageSetup paperSize="9" scale="94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表1</vt:lpstr>
      <vt:lpstr>表2</vt:lpstr>
      <vt:lpstr>表3</vt:lpstr>
      <vt:lpstr>表3-1</vt:lpstr>
      <vt:lpstr>表3-2</vt:lpstr>
      <vt:lpstr>表4</vt:lpstr>
      <vt:lpstr>表4-1</vt:lpstr>
      <vt:lpstr>表4-2</vt:lpstr>
      <vt:lpstr>表5</vt:lpstr>
      <vt:lpstr>表6</vt:lpstr>
      <vt:lpstr>表7</vt:lpstr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WPS_1625207270</cp:lastModifiedBy>
  <dcterms:created xsi:type="dcterms:W3CDTF">2022-02-16T03:29:00Z</dcterms:created>
  <dcterms:modified xsi:type="dcterms:W3CDTF">2022-02-18T02:17:03Z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5FF3BEFE81DB46B3B4BC0EA3A8B5F57E</vt:lpwstr>
  </property>
  <property fmtid="{D5CDD505-2E9C-101B-9397-08002B2CF9AE}" pid="3" name="KSOProductBuildVer">
    <vt:lpwstr>2052-11.1.0.11294</vt:lpwstr>
  </property>
</Properties>
</file>